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RCPA\Regional City Planning\Urban Growth Team\1. DCP Admin\1. DC and POS Templates\"/>
    </mc:Choice>
  </mc:AlternateContent>
  <xr:revisionPtr revIDLastSave="0" documentId="13_ncr:1_{7F62909E-F627-4925-B6BD-42F0EF36E4FB}" xr6:coauthVersionLast="47" xr6:coauthVersionMax="47" xr10:uidLastSave="{00000000-0000-0000-0000-000000000000}"/>
  <bookViews>
    <workbookView xWindow="-110" yWindow="-110" windowWidth="22780" windowHeight="14660" tabRatio="228" xr2:uid="{00000000-000D-0000-FFFF-FFFF00000000}"/>
  </bookViews>
  <sheets>
    <sheet name="PIP Table" sheetId="4" r:id="rId1"/>
    <sheet name="DC Schedule" sheetId="1" r:id="rId2"/>
    <sheet name="POS Schedule" sheetId="5" r:id="rId3"/>
  </sheets>
  <definedNames>
    <definedName name="_xlnm.Print_Area" localSheetId="1">'DC Schedule'!$A$1:$M$32</definedName>
    <definedName name="_xlnm.Print_Area" localSheetId="0">'PIP Table'!$A$1:$L$28</definedName>
    <definedName name="_xlnm.Print_Area" localSheetId="2">'POS Schedule'!$A$1:$M$32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4" l="1"/>
  <c r="G15" i="4"/>
  <c r="I14" i="4"/>
  <c r="G14" i="4"/>
  <c r="I13" i="4"/>
  <c r="G13" i="4"/>
  <c r="I12" i="4"/>
  <c r="G12" i="4"/>
  <c r="I11" i="4"/>
  <c r="G11" i="4"/>
  <c r="I10" i="4"/>
  <c r="G10" i="4"/>
  <c r="I9" i="4"/>
  <c r="G9" i="4"/>
  <c r="I8" i="4"/>
  <c r="G8" i="4"/>
  <c r="G12" i="1" l="1"/>
  <c r="G11" i="1"/>
  <c r="G10" i="1"/>
  <c r="G9" i="1"/>
  <c r="G8" i="1"/>
  <c r="J8" i="5" l="1"/>
  <c r="F8" i="1" l="1"/>
  <c r="J9" i="5" l="1"/>
  <c r="J12" i="5"/>
  <c r="F12" i="1"/>
  <c r="F11" i="1"/>
  <c r="F10" i="1"/>
  <c r="F9" i="1"/>
  <c r="E13" i="1"/>
  <c r="E15" i="1" s="1"/>
  <c r="J11" i="5"/>
  <c r="J10" i="5"/>
  <c r="E12" i="1" l="1"/>
  <c r="S50" i="4"/>
  <c r="J11" i="1" s="1"/>
  <c r="S45" i="4"/>
  <c r="J10" i="1" s="1"/>
  <c r="S40" i="4"/>
  <c r="J9" i="1" s="1"/>
  <c r="S35" i="4" l="1"/>
  <c r="J8" i="1" s="1"/>
  <c r="G9" i="5"/>
  <c r="G10" i="5"/>
  <c r="G11" i="5"/>
  <c r="G8" i="5" l="1"/>
  <c r="N8" i="5" s="1"/>
  <c r="E13" i="5"/>
  <c r="T13" i="5"/>
  <c r="H13" i="5"/>
  <c r="I15" i="5" s="1"/>
  <c r="O11" i="5"/>
  <c r="K11" i="5"/>
  <c r="N11" i="5"/>
  <c r="O10" i="5"/>
  <c r="K10" i="5"/>
  <c r="I10" i="5"/>
  <c r="M10" i="5" s="1"/>
  <c r="O9" i="5"/>
  <c r="K9" i="5"/>
  <c r="I9" i="5"/>
  <c r="M9" i="5" s="1"/>
  <c r="O8" i="5"/>
  <c r="K8" i="5"/>
  <c r="O13" i="5" l="1"/>
  <c r="E15" i="5"/>
  <c r="E12" i="5" s="1"/>
  <c r="P11" i="5"/>
  <c r="P8" i="5"/>
  <c r="Q8" i="5" s="1"/>
  <c r="I11" i="5"/>
  <c r="M11" i="5" s="1"/>
  <c r="N9" i="5"/>
  <c r="P9" i="5" s="1"/>
  <c r="K9" i="1" s="1"/>
  <c r="I8" i="5"/>
  <c r="N10" i="5"/>
  <c r="P10" i="5" s="1"/>
  <c r="K10" i="1" s="1"/>
  <c r="K11" i="1" l="1"/>
  <c r="M8" i="5"/>
  <c r="K8" i="1" s="1"/>
  <c r="Q9" i="5"/>
  <c r="O12" i="5"/>
  <c r="G12" i="5"/>
  <c r="K12" i="5"/>
  <c r="K13" i="5" s="1"/>
  <c r="Q11" i="5"/>
  <c r="Q10" i="5"/>
  <c r="I12" i="5" l="1"/>
  <c r="N12" i="5"/>
  <c r="P12" i="5" s="1"/>
  <c r="Q12" i="5" s="1"/>
  <c r="Q13" i="5" s="1"/>
  <c r="G13" i="5"/>
  <c r="N13" i="5" s="1"/>
  <c r="P13" i="5" s="1"/>
  <c r="H8" i="1"/>
  <c r="M12" i="5" l="1"/>
  <c r="I13" i="5"/>
  <c r="L8" i="1"/>
  <c r="M8" i="1" s="1"/>
  <c r="K12" i="1" l="1"/>
  <c r="M13" i="5"/>
  <c r="H12" i="1" l="1"/>
  <c r="L12" i="1" s="1"/>
  <c r="H10" i="1"/>
  <c r="L10" i="1" s="1"/>
  <c r="H11" i="1"/>
  <c r="H9" i="1"/>
  <c r="L9" i="1" s="1"/>
  <c r="M9" i="1" s="1"/>
  <c r="M10" i="1" l="1"/>
  <c r="L11" i="1"/>
  <c r="M11" i="1" l="1"/>
  <c r="M12" i="1" l="1"/>
  <c r="J13" i="1" l="1"/>
  <c r="H13" i="1" l="1"/>
  <c r="K13" i="1" l="1"/>
  <c r="L13" i="1" s="1"/>
  <c r="M13" i="1"/>
</calcChain>
</file>

<file path=xl/sharedStrings.xml><?xml version="1.0" encoding="utf-8"?>
<sst xmlns="http://schemas.openxmlformats.org/spreadsheetml/2006/main" count="134" uniqueCount="105">
  <si>
    <t>Stage</t>
  </si>
  <si>
    <t>Latrobe City Council</t>
  </si>
  <si>
    <t>Total</t>
  </si>
  <si>
    <t>NOTES:</t>
  </si>
  <si>
    <t>Total DIL</t>
  </si>
  <si>
    <t>%
Open Space Required</t>
  </si>
  <si>
    <t>Open Space Difference</t>
  </si>
  <si>
    <t>Open Space Required Check</t>
  </si>
  <si>
    <t>% Provided as per DCP</t>
  </si>
  <si>
    <t>Open Space % Difference</t>
  </si>
  <si>
    <t>SOC</t>
  </si>
  <si>
    <t>Payment</t>
  </si>
  <si>
    <t>Total per combined Stage</t>
  </si>
  <si>
    <t>Item Number</t>
  </si>
  <si>
    <t>Description of item (as per the DCP)</t>
  </si>
  <si>
    <t>DCP Item?
(Yes/No)</t>
  </si>
  <si>
    <t>Responsibility</t>
  </si>
  <si>
    <t>Subdivision Stage:</t>
  </si>
  <si>
    <t>PSP/DP</t>
  </si>
  <si>
    <t>Total Stage Land Value</t>
  </si>
  <si>
    <t>Open Space Required (ha)</t>
  </si>
  <si>
    <t>Valuation Year</t>
  </si>
  <si>
    <t>Schedule of Public Open Space Contributions</t>
  </si>
  <si>
    <t>Estate Name:</t>
  </si>
  <si>
    <t>Cert or SOC approval (3.):</t>
  </si>
  <si>
    <t>4. A contribution owing by the land owner forms a (+) positive amount, while a negative (-) amount represents a credit owing to the land owner.</t>
  </si>
  <si>
    <t>1. All fields in Yellow will need to be completed by the applicant.</t>
  </si>
  <si>
    <t xml:space="preserve">2. Rate per hectare is as of July of the current financial year (which is subject to indexation) unless stage has had SOC issued in which case it is the financial year SOC was issued in. </t>
  </si>
  <si>
    <t>Rate per Hectare (2.)</t>
  </si>
  <si>
    <t>Open Space Liability ($) (4.)</t>
  </si>
  <si>
    <t>Total Site Area</t>
  </si>
  <si>
    <t>Permit Number</t>
  </si>
  <si>
    <t xml:space="preserve">Permit Number </t>
  </si>
  <si>
    <t>3. The stage and whether this schedule is for Cert approval or SOC approval needs to be inputed by applicant</t>
  </si>
  <si>
    <r>
      <t xml:space="preserve">Open Space Credit/Contribution </t>
    </r>
    <r>
      <rPr>
        <b/>
        <sz val="8"/>
        <color theme="0"/>
        <rFont val="Arial"/>
        <family val="2"/>
      </rPr>
      <t>(4.)</t>
    </r>
  </si>
  <si>
    <t>Description</t>
  </si>
  <si>
    <t xml:space="preserve">Cost Attributed in the DCP </t>
  </si>
  <si>
    <t xml:space="preserve">Quantity in Development </t>
  </si>
  <si>
    <t>Cost Attributable to the Development</t>
  </si>
  <si>
    <t>Stage 2</t>
  </si>
  <si>
    <t>Quantity in DCP</t>
  </si>
  <si>
    <t>Subtotal Stage</t>
  </si>
  <si>
    <t>Works in Kind calculation table</t>
  </si>
  <si>
    <t>Stage 3</t>
  </si>
  <si>
    <t>Stage 4</t>
  </si>
  <si>
    <t>BALANCE TO APPEAR ON INVOICE 
PER STAGE</t>
  </si>
  <si>
    <t>Development Contributions Levy$/Ha (2.)</t>
  </si>
  <si>
    <t>Stage Liability (4.)</t>
  </si>
  <si>
    <t>Net Position: Contribution payable (+) or current credit (-) (4.)</t>
  </si>
  <si>
    <t>5. DIL is calculated based on the NDA of the property. Council will collect based on the NDA specified in the DCP unless the NDA specified in this schedule is larger than that in the DCP. In that case the DIL is calculated based on the larger NDA.</t>
  </si>
  <si>
    <t>% of agreed Works In Kind delivered per stage (6.)</t>
  </si>
  <si>
    <t xml:space="preserve">2. Rates are to be as of July of the current financial year (which is subject to indexation) unless stage has had SOC issued in which case it is the financial year SOC was issued in. </t>
  </si>
  <si>
    <t xml:space="preserve">4. The percentage shown represents how much of the DCP item is being provided in the stage. </t>
  </si>
  <si>
    <t>% of DCP project to be delivered (5.)</t>
  </si>
  <si>
    <t>Quantity in Development as % (4.)</t>
  </si>
  <si>
    <t>Development Contributions Schedule</t>
  </si>
  <si>
    <t>3. Applicant needs to identify if this is an original PIP or an amended PIP replacing an already endorsed PIP</t>
  </si>
  <si>
    <t>Original PIP or Amended PIP? (3.):</t>
  </si>
  <si>
    <t>6. Provide DCP Item number and the percentage provided in 'Works in Kind calculation table'</t>
  </si>
  <si>
    <t>Total Proposed NDA</t>
  </si>
  <si>
    <t>5. POS is calculated based on the GDA of the property. Council will collect based on the GDA specified in the DCP unless the GDA specified in this schedule is larger than that in the DCP. In that case the POS is calculated based on the larger GDA.</t>
  </si>
  <si>
    <t>6. Encumbered drainage open space has been assigned a reduced land value equal to 20% of the value of unencumbered open space, in recognition of its visual and passive recreational amenity.</t>
  </si>
  <si>
    <t>7. The encumbered water supply reservation has been assigned a reduced land value equal to 50% of the value of unencumbered open space, in recognition of its visual and passive recreational amenity.</t>
  </si>
  <si>
    <t>Total Proposed GDA</t>
  </si>
  <si>
    <t xml:space="preserve">Open Space Liability ($) </t>
  </si>
  <si>
    <t>Equation Check</t>
  </si>
  <si>
    <t>2024/25</t>
  </si>
  <si>
    <t>Property (8.)</t>
  </si>
  <si>
    <t>Year</t>
  </si>
  <si>
    <t>Stage 1 -2024/25</t>
  </si>
  <si>
    <t>5. The percentage to be shown represents how much of the DCP item the development will deliver in total as a percentage of the DCP item. This should be caluclated by summing the percentages provided in the 'Works in Kind calculation table'</t>
  </si>
  <si>
    <t>Relevant Stages</t>
  </si>
  <si>
    <t>Quantity in DCP or PSP (6.)</t>
  </si>
  <si>
    <t>Quantity over provided (+) and therefore not creditable (9.)</t>
  </si>
  <si>
    <t>6. Full quantity as defined in DCP, this may be the number of instances or the area of a project.</t>
  </si>
  <si>
    <t xml:space="preserve">7. Area and/or quantity of project in the DCP relevant to the properties affected by this permit. </t>
  </si>
  <si>
    <t>8. Quantity (area, number etc) proposed to be delivered by this permit.</t>
  </si>
  <si>
    <t>9. A credit can only be paid when the amount provided is equal to or less than the amount specified in the DCP or PSP Land Budget. No credit is payable on the amount provided above that required by the DCP or PSP Land Budget.</t>
  </si>
  <si>
    <t>DCP GDA - Total Site Area (8.)</t>
  </si>
  <si>
    <t>9. Property 18 has been separated into its two parcels. 18A is the North Parcel 3.77Ha and 18B is the South Parcel 4.86Ha</t>
  </si>
  <si>
    <t>DCP Required POS (8.)</t>
  </si>
  <si>
    <r>
      <t xml:space="preserve">8. Enter </t>
    </r>
    <r>
      <rPr>
        <i/>
        <sz val="10"/>
        <color theme="1"/>
        <rFont val="Arial"/>
        <family val="2"/>
      </rPr>
      <t>Total Site Area</t>
    </r>
    <r>
      <rPr>
        <sz val="10"/>
        <color theme="1"/>
        <rFont val="Arial"/>
        <family val="2"/>
      </rPr>
      <t xml:space="preserve"> and </t>
    </r>
    <r>
      <rPr>
        <i/>
        <sz val="10"/>
        <color theme="1"/>
        <rFont val="Arial"/>
        <family val="2"/>
      </rPr>
      <t>Equivalent Open Space</t>
    </r>
    <r>
      <rPr>
        <sz val="10"/>
        <color theme="1"/>
        <rFont val="Arial"/>
        <family val="2"/>
      </rPr>
      <t xml:space="preserve"> from Land Budget &amp; Open Space table.</t>
    </r>
  </si>
  <si>
    <t xml:space="preserve">Average Land Valuation (2.) per hectare </t>
  </si>
  <si>
    <t>2025/26</t>
  </si>
  <si>
    <t>Morwell NW</t>
  </si>
  <si>
    <t>6. Open Space provided must be equal to or lower than that specified in the Land Budget. Council cannot credit additional land as cash contributions are required to fund properties where the Land Budget requires open space provision greater than 3.25%.</t>
  </si>
  <si>
    <t>Open Space Provided as per DCP (ha) (6.)</t>
  </si>
  <si>
    <r>
      <t xml:space="preserve">7. Enter </t>
    </r>
    <r>
      <rPr>
        <i/>
        <sz val="10"/>
        <color theme="1"/>
        <rFont val="Arial"/>
        <family val="2"/>
      </rPr>
      <t>Net Developable Area</t>
    </r>
    <r>
      <rPr>
        <sz val="10"/>
        <color theme="1"/>
        <rFont val="Arial"/>
        <family val="2"/>
      </rPr>
      <t xml:space="preserve"> from Land Budget &amp; Open Space table.</t>
    </r>
  </si>
  <si>
    <t>Difference (5.)</t>
  </si>
  <si>
    <t>GDA Difference (ha) (5.)</t>
  </si>
  <si>
    <t>2. Average Land Valuation rate per hectare is as of July of the current financial year (which is subject to indexation) unless stage has had SOC issued in which case it is the financial year SOC was issued in. Available from Land Budget &amp; Open Space table.</t>
  </si>
  <si>
    <t>2026/27</t>
  </si>
  <si>
    <t>DCP NDA (7.)</t>
  </si>
  <si>
    <t>NDA Difference (ha) (5.)</t>
  </si>
  <si>
    <t xml:space="preserve">9. After each SOC is issued, the levy rate payed at for the previous stage needs to be inputted into this column to ensure it is not indexed as part of subsequent indexation. </t>
  </si>
  <si>
    <t>DC Year</t>
  </si>
  <si>
    <t>Property ID</t>
  </si>
  <si>
    <t>DC Levy rate per hectare (9.)</t>
  </si>
  <si>
    <t>8. This number is derived from the subtotal per stage in the 'Works in Kind calculation table'</t>
  </si>
  <si>
    <t>Value of works in kind ($) (8.)</t>
  </si>
  <si>
    <t>Stage Net Developable Area (NDA) (ha) (5.)</t>
  </si>
  <si>
    <t>Public Infrastructure Plan - Morwell North West DP</t>
  </si>
  <si>
    <t xml:space="preserve">Quantity to be delivered (8.) </t>
  </si>
  <si>
    <t>Area as per PSP Land Budget (ha) (7.)</t>
  </si>
  <si>
    <t>WIK?
(Yes/No)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</si>
</sst>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43" formatCode="_-* #,##0.00_-;\-* #,##0.00_-;_-* &quot;-&quot;??_-;_-@_-"/>
    <numFmt numFmtId="164" formatCode="0.000"/>
    <numFmt numFmtId="165" formatCode="_-&quot;$&quot;* #,##0.00_-;[Red]\-&quot;$&quot;* #,##0.00_-;_-&quot;$&quot;* &quot;-&quot;??_-;_-@_-"/>
    <numFmt numFmtId="166" formatCode="_-* #,##0.000_-;[Red]\-* #,##0.000_-;_-* &quot;-&quot;??_-;_-@_-"/>
    <numFmt numFmtId="167" formatCode="0.00%;[Red]\-0.00%"/>
    <numFmt numFmtId="168" formatCode="_-[$$-C09]* #,##0.00_-;\-[$$-C09]* #,##0.00_-;_-[$$-C09]* &quot;-&quot;??_-;_-@_-"/>
    <numFmt numFmtId="169" formatCode="0.0000"/>
  </numFmts>
  <fonts count="17" x14ac:knownFonts="1">
    <font>
      <sz val="11"/>
      <color theme="1"/>
      <name val="Calibri"/>
      <family val="2"/>
      <scheme val="minor"/>
    </font>
    <font>
      <sz val="11"/>
      <color theme="1"/>
      <name val="Calibri"/>
      <family val="2"/>
      <scheme val="minor"/>
    </font>
    <font>
      <sz val="11"/>
      <color theme="1"/>
      <name val="Arial"/>
      <family val="2"/>
    </font>
    <font>
      <sz val="11"/>
      <name val="Arial"/>
      <family val="2"/>
    </font>
    <font>
      <b/>
      <sz val="11"/>
      <color theme="1"/>
      <name val="Arial"/>
      <family val="2"/>
    </font>
    <font>
      <b/>
      <sz val="10"/>
      <color theme="0"/>
      <name val="Arial"/>
      <family val="2"/>
    </font>
    <font>
      <sz val="10"/>
      <color theme="1"/>
      <name val="Arial"/>
      <family val="2"/>
    </font>
    <font>
      <sz val="10"/>
      <name val="Arial"/>
      <family val="2"/>
    </font>
    <font>
      <b/>
      <sz val="10"/>
      <color theme="1"/>
      <name val="Arial"/>
      <family val="2"/>
    </font>
    <font>
      <b/>
      <sz val="8"/>
      <color theme="0"/>
      <name val="Arial"/>
      <family val="2"/>
    </font>
    <font>
      <b/>
      <sz val="10"/>
      <name val="Arial"/>
      <family val="2"/>
    </font>
    <font>
      <sz val="11"/>
      <color theme="0"/>
      <name val="Calibri"/>
      <family val="2"/>
      <scheme val="minor"/>
    </font>
    <font>
      <b/>
      <sz val="11"/>
      <color theme="1"/>
      <name val="Calibri"/>
      <family val="2"/>
      <scheme val="minor"/>
    </font>
    <font>
      <b/>
      <sz val="11"/>
      <color theme="0"/>
      <name val="Calibri"/>
      <family val="2"/>
      <scheme val="minor"/>
    </font>
    <font>
      <sz val="8"/>
      <name val="Calibri"/>
      <family val="2"/>
      <scheme val="minor"/>
    </font>
    <font>
      <b/>
      <sz val="10"/>
      <color rgb="FFC00000"/>
      <name val="Arial"/>
      <family val="2"/>
    </font>
    <font>
      <i/>
      <sz val="10"/>
      <color theme="1"/>
      <name val="Arial"/>
      <family val="2"/>
    </font>
  </fonts>
  <fills count="13">
    <fill>
      <patternFill patternType="none"/>
    </fill>
    <fill>
      <patternFill patternType="gray125"/>
    </fill>
    <fill>
      <patternFill patternType="solid">
        <fgColor theme="4"/>
      </patternFill>
    </fill>
    <fill>
      <patternFill patternType="solid">
        <fgColor theme="0" tint="-4.9989318521683403E-2"/>
        <bgColor indexed="64"/>
      </patternFill>
    </fill>
    <fill>
      <patternFill patternType="solid">
        <fgColor rgb="FFFFFF99"/>
        <bgColor indexed="64"/>
      </patternFill>
    </fill>
    <fill>
      <patternFill patternType="solid">
        <fgColor rgb="FFFFFFCC"/>
        <bgColor indexed="64"/>
      </patternFill>
    </fill>
    <fill>
      <patternFill patternType="solid">
        <fgColor theme="9"/>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double">
        <color indexed="64"/>
      </top>
      <bottom style="thick">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theme="6"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cellStyleXfs>
  <cellXfs count="242">
    <xf numFmtId="0" fontId="0" fillId="0" borderId="0" xfId="0"/>
    <xf numFmtId="0" fontId="2" fillId="0" borderId="0" xfId="0" applyFont="1"/>
    <xf numFmtId="0" fontId="4" fillId="0" borderId="0" xfId="0" applyFont="1"/>
    <xf numFmtId="0" fontId="6" fillId="0" borderId="0" xfId="0" applyFont="1"/>
    <xf numFmtId="0" fontId="6" fillId="0" borderId="0" xfId="0" applyFont="1" applyAlignment="1">
      <alignment horizontal="left"/>
    </xf>
    <xf numFmtId="0" fontId="6" fillId="0" borderId="0" xfId="0" applyFont="1" applyAlignment="1">
      <alignment horizontal="center"/>
    </xf>
    <xf numFmtId="0" fontId="8" fillId="0" borderId="0" xfId="0" applyFont="1"/>
    <xf numFmtId="44" fontId="6" fillId="0" borderId="1" xfId="1" applyNumberFormat="1" applyFont="1" applyBorder="1" applyAlignment="1">
      <alignment vertical="center"/>
    </xf>
    <xf numFmtId="44" fontId="7" fillId="0" borderId="1" xfId="0" applyNumberFormat="1" applyFont="1" applyBorder="1" applyAlignment="1">
      <alignment vertical="center"/>
    </xf>
    <xf numFmtId="165" fontId="6" fillId="0" borderId="0" xfId="2" applyNumberFormat="1" applyFont="1"/>
    <xf numFmtId="165" fontId="6" fillId="0" borderId="0" xfId="2" applyNumberFormat="1" applyFont="1" applyFill="1" applyAlignment="1">
      <alignment horizontal="center" vertical="center" wrapText="1"/>
    </xf>
    <xf numFmtId="168" fontId="7" fillId="0" borderId="0" xfId="2" applyNumberFormat="1" applyFont="1" applyFill="1" applyAlignment="1">
      <alignment horizontal="center"/>
    </xf>
    <xf numFmtId="165" fontId="10" fillId="0" borderId="0" xfId="2" applyNumberFormat="1" applyFont="1" applyFill="1"/>
    <xf numFmtId="165" fontId="7" fillId="0" borderId="0" xfId="2" applyNumberFormat="1" applyFont="1" applyFill="1"/>
    <xf numFmtId="1" fontId="7" fillId="0" borderId="0" xfId="2" applyNumberFormat="1" applyFont="1" applyFill="1" applyAlignment="1">
      <alignment horizontal="center"/>
    </xf>
    <xf numFmtId="168" fontId="10" fillId="0" borderId="0" xfId="2" applyNumberFormat="1" applyFont="1" applyFill="1" applyAlignment="1">
      <alignment horizontal="center"/>
    </xf>
    <xf numFmtId="0" fontId="4" fillId="0" borderId="3" xfId="0" applyFont="1" applyBorder="1" applyAlignment="1">
      <alignment horizontal="center" vertical="center" wrapText="1"/>
    </xf>
    <xf numFmtId="0" fontId="4" fillId="0" borderId="0" xfId="0" applyFont="1" applyAlignment="1">
      <alignment vertical="center" wrapText="1"/>
    </xf>
    <xf numFmtId="0" fontId="10" fillId="3" borderId="1" xfId="0" applyFont="1" applyFill="1" applyBorder="1"/>
    <xf numFmtId="167" fontId="10" fillId="3" borderId="1" xfId="3" applyNumberFormat="1" applyFont="1" applyFill="1" applyBorder="1"/>
    <xf numFmtId="167" fontId="10" fillId="3" borderId="1" xfId="0" applyNumberFormat="1" applyFont="1" applyFill="1" applyBorder="1"/>
    <xf numFmtId="14" fontId="10" fillId="3" borderId="1" xfId="2" applyNumberFormat="1" applyFont="1" applyFill="1" applyBorder="1"/>
    <xf numFmtId="168" fontId="7" fillId="3" borderId="1" xfId="2" applyNumberFormat="1" applyFont="1" applyFill="1" applyBorder="1" applyAlignment="1">
      <alignment horizontal="center"/>
    </xf>
    <xf numFmtId="165" fontId="10" fillId="3" borderId="1" xfId="2" applyNumberFormat="1" applyFont="1" applyFill="1" applyBorder="1"/>
    <xf numFmtId="0" fontId="7" fillId="0" borderId="1" xfId="0" applyFont="1" applyBorder="1"/>
    <xf numFmtId="167" fontId="7" fillId="0" borderId="1" xfId="3" applyNumberFormat="1" applyFont="1" applyFill="1" applyBorder="1"/>
    <xf numFmtId="167" fontId="7" fillId="0" borderId="1" xfId="0" applyNumberFormat="1" applyFont="1" applyBorder="1"/>
    <xf numFmtId="14" fontId="7" fillId="0" borderId="1" xfId="2" applyNumberFormat="1" applyFont="1" applyFill="1" applyBorder="1"/>
    <xf numFmtId="1" fontId="7" fillId="0" borderId="1" xfId="2" applyNumberFormat="1" applyFont="1" applyFill="1" applyBorder="1" applyAlignment="1">
      <alignment horizontal="center"/>
    </xf>
    <xf numFmtId="165" fontId="7" fillId="0" borderId="1" xfId="2" applyNumberFormat="1" applyFont="1" applyFill="1" applyBorder="1"/>
    <xf numFmtId="167" fontId="10" fillId="3" borderId="4" xfId="3" applyNumberFormat="1" applyFont="1" applyFill="1" applyBorder="1"/>
    <xf numFmtId="168" fontId="7" fillId="3" borderId="4" xfId="2" applyNumberFormat="1" applyFont="1" applyFill="1" applyBorder="1" applyAlignment="1">
      <alignment horizontal="center"/>
    </xf>
    <xf numFmtId="165" fontId="10" fillId="3" borderId="4" xfId="2" applyNumberFormat="1" applyFont="1" applyFill="1" applyBorder="1"/>
    <xf numFmtId="10" fontId="10" fillId="3" borderId="1" xfId="0" applyNumberFormat="1" applyFont="1" applyFill="1" applyBorder="1" applyAlignment="1">
      <alignment horizontal="center"/>
    </xf>
    <xf numFmtId="0" fontId="7" fillId="5" borderId="1" xfId="0" applyFont="1" applyFill="1" applyBorder="1" applyAlignment="1">
      <alignment horizontal="center"/>
    </xf>
    <xf numFmtId="0" fontId="10" fillId="4" borderId="1" xfId="0" applyFont="1" applyFill="1" applyBorder="1" applyAlignment="1">
      <alignment horizontal="center"/>
    </xf>
    <xf numFmtId="44" fontId="10" fillId="4" borderId="1" xfId="0" applyNumberFormat="1" applyFont="1" applyFill="1" applyBorder="1" applyAlignment="1">
      <alignment horizontal="center"/>
    </xf>
    <xf numFmtId="44" fontId="7" fillId="5" borderId="1" xfId="0" applyNumberFormat="1" applyFont="1" applyFill="1" applyBorder="1" applyAlignment="1">
      <alignment horizontal="center"/>
    </xf>
    <xf numFmtId="44" fontId="10" fillId="3" borderId="1" xfId="1" applyNumberFormat="1" applyFont="1" applyFill="1" applyBorder="1" applyAlignment="1">
      <alignment horizontal="center" vertical="center" wrapText="1"/>
    </xf>
    <xf numFmtId="44" fontId="10" fillId="3" borderId="4" xfId="1" applyNumberFormat="1" applyFont="1" applyFill="1" applyBorder="1" applyAlignment="1">
      <alignment horizontal="center" vertical="center" wrapText="1"/>
    </xf>
    <xf numFmtId="164" fontId="10" fillId="4" borderId="6" xfId="0" applyNumberFormat="1" applyFont="1" applyFill="1" applyBorder="1" applyAlignment="1">
      <alignment horizontal="center"/>
    </xf>
    <xf numFmtId="167" fontId="10" fillId="3" borderId="8" xfId="3" applyNumberFormat="1" applyFont="1" applyFill="1" applyBorder="1"/>
    <xf numFmtId="167" fontId="7" fillId="0" borderId="8" xfId="3" applyNumberFormat="1" applyFont="1" applyFill="1" applyBorder="1"/>
    <xf numFmtId="167" fontId="10" fillId="3" borderId="9" xfId="3" applyNumberFormat="1" applyFont="1" applyFill="1" applyBorder="1"/>
    <xf numFmtId="0" fontId="8" fillId="0" borderId="0" xfId="0" applyFont="1" applyAlignment="1">
      <alignment horizontal="left" wrapText="1"/>
    </xf>
    <xf numFmtId="0" fontId="8" fillId="0" borderId="0" xfId="0" applyFont="1" applyAlignment="1">
      <alignment horizontal="left"/>
    </xf>
    <xf numFmtId="44" fontId="7" fillId="0" borderId="1" xfId="1" applyNumberFormat="1" applyFont="1" applyFill="1" applyBorder="1" applyAlignment="1">
      <alignment horizontal="center" vertical="center" wrapText="1"/>
    </xf>
    <xf numFmtId="164" fontId="7" fillId="5" borderId="6" xfId="0" applyNumberFormat="1" applyFont="1" applyFill="1" applyBorder="1" applyAlignment="1">
      <alignment horizontal="center"/>
    </xf>
    <xf numFmtId="165" fontId="10" fillId="6" borderId="12" xfId="2" applyNumberFormat="1" applyFont="1" applyFill="1" applyBorder="1" applyAlignment="1">
      <alignment horizontal="center" vertical="center" wrapText="1"/>
    </xf>
    <xf numFmtId="165" fontId="10" fillId="6" borderId="13" xfId="2" applyNumberFormat="1" applyFont="1" applyFill="1" applyBorder="1" applyAlignment="1">
      <alignment horizontal="center" vertical="center" wrapText="1"/>
    </xf>
    <xf numFmtId="165" fontId="7" fillId="6" borderId="14" xfId="0" applyNumberFormat="1" applyFont="1" applyFill="1" applyBorder="1" applyAlignment="1">
      <alignment horizontal="center" vertical="center" wrapText="1"/>
    </xf>
    <xf numFmtId="0" fontId="6" fillId="7" borderId="11" xfId="0" applyFont="1" applyFill="1" applyBorder="1" applyAlignment="1">
      <alignment horizontal="center" vertical="center" wrapText="1"/>
    </xf>
    <xf numFmtId="44" fontId="7" fillId="8" borderId="12" xfId="1" applyNumberFormat="1" applyFont="1" applyFill="1" applyBorder="1" applyAlignment="1">
      <alignment horizontal="center" vertical="center" wrapText="1"/>
    </xf>
    <xf numFmtId="165" fontId="8" fillId="6" borderId="12" xfId="2" applyNumberFormat="1" applyFont="1" applyFill="1" applyBorder="1" applyAlignment="1">
      <alignment horizontal="center" vertical="center" wrapText="1"/>
    </xf>
    <xf numFmtId="10" fontId="7" fillId="0" borderId="1" xfId="0" applyNumberFormat="1" applyFont="1" applyBorder="1" applyAlignment="1">
      <alignment horizontal="center"/>
    </xf>
    <xf numFmtId="0" fontId="6" fillId="9" borderId="0" xfId="0" applyFont="1" applyFill="1" applyAlignment="1">
      <alignment horizontal="center" vertical="center" wrapText="1"/>
    </xf>
    <xf numFmtId="165" fontId="6" fillId="9" borderId="0" xfId="2" applyNumberFormat="1" applyFont="1" applyFill="1" applyAlignment="1">
      <alignment horizontal="center" vertical="center" wrapText="1"/>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44" fontId="8" fillId="3" borderId="2" xfId="0" applyNumberFormat="1" applyFont="1" applyFill="1" applyBorder="1" applyAlignment="1">
      <alignment vertical="center"/>
    </xf>
    <xf numFmtId="44" fontId="10" fillId="3" borderId="2" xfId="0" applyNumberFormat="1" applyFont="1" applyFill="1" applyBorder="1" applyAlignment="1">
      <alignment vertical="center"/>
    </xf>
    <xf numFmtId="44" fontId="10" fillId="3" borderId="1" xfId="0" applyNumberFormat="1" applyFont="1" applyFill="1" applyBorder="1" applyAlignment="1">
      <alignment vertical="center"/>
    </xf>
    <xf numFmtId="44" fontId="10" fillId="10" borderId="1" xfId="0" applyNumberFormat="1" applyFont="1" applyFill="1" applyBorder="1" applyAlignment="1">
      <alignment vertical="center"/>
    </xf>
    <xf numFmtId="0" fontId="7" fillId="10" borderId="5" xfId="0" applyFont="1" applyFill="1" applyBorder="1"/>
    <xf numFmtId="0" fontId="7" fillId="10" borderId="5" xfId="0" applyFont="1" applyFill="1" applyBorder="1" applyAlignment="1">
      <alignment horizontal="left"/>
    </xf>
    <xf numFmtId="0" fontId="7" fillId="10" borderId="5" xfId="0" applyFont="1" applyFill="1" applyBorder="1" applyAlignment="1">
      <alignment horizontal="center"/>
    </xf>
    <xf numFmtId="166" fontId="7" fillId="10" borderId="5" xfId="0" applyNumberFormat="1" applyFont="1" applyFill="1" applyBorder="1"/>
    <xf numFmtId="0" fontId="7" fillId="10" borderId="5" xfId="0" applyFont="1" applyFill="1" applyBorder="1" applyAlignment="1">
      <alignment horizontal="center" vertical="center" wrapText="1"/>
    </xf>
    <xf numFmtId="165" fontId="7" fillId="10" borderId="5" xfId="0" applyNumberFormat="1" applyFont="1" applyFill="1" applyBorder="1" applyAlignment="1">
      <alignment horizontal="center" vertical="center" wrapText="1"/>
    </xf>
    <xf numFmtId="0" fontId="7" fillId="10" borderId="7" xfId="0" applyFont="1" applyFill="1" applyBorder="1"/>
    <xf numFmtId="165" fontId="7" fillId="10" borderId="5" xfId="0" applyNumberFormat="1" applyFont="1" applyFill="1" applyBorder="1"/>
    <xf numFmtId="0" fontId="6" fillId="5" borderId="1" xfId="0" applyFont="1" applyFill="1" applyBorder="1" applyAlignment="1">
      <alignment vertical="center" wrapText="1"/>
    </xf>
    <xf numFmtId="0" fontId="7" fillId="5" borderId="1" xfId="0" applyFont="1" applyFill="1" applyBorder="1" applyAlignment="1">
      <alignment horizontal="center" vertical="center"/>
    </xf>
    <xf numFmtId="0" fontId="6" fillId="4" borderId="1" xfId="0" applyFont="1" applyFill="1" applyBorder="1" applyAlignment="1">
      <alignment vertical="center" wrapText="1"/>
    </xf>
    <xf numFmtId="44" fontId="6" fillId="4" borderId="1" xfId="0" applyNumberFormat="1" applyFont="1" applyFill="1" applyBorder="1" applyAlignment="1">
      <alignment vertical="center" wrapText="1"/>
    </xf>
    <xf numFmtId="44" fontId="6" fillId="5" borderId="1" xfId="0" applyNumberFormat="1" applyFont="1" applyFill="1" applyBorder="1" applyAlignment="1">
      <alignment vertical="center" wrapText="1"/>
    </xf>
    <xf numFmtId="0" fontId="6" fillId="4" borderId="1" xfId="0" applyFont="1" applyFill="1" applyBorder="1" applyAlignment="1">
      <alignment horizontal="right" vertical="center" wrapText="1"/>
    </xf>
    <xf numFmtId="0" fontId="6" fillId="5" borderId="1" xfId="0" applyFont="1" applyFill="1" applyBorder="1" applyAlignment="1">
      <alignment horizontal="right" vertical="center" wrapText="1"/>
    </xf>
    <xf numFmtId="9" fontId="6" fillId="4" borderId="1" xfId="3" applyFont="1" applyFill="1" applyBorder="1" applyAlignment="1">
      <alignment horizontal="right" vertical="center" wrapText="1"/>
    </xf>
    <xf numFmtId="9" fontId="6" fillId="5" borderId="1" xfId="3" applyFont="1" applyFill="1" applyBorder="1" applyAlignment="1">
      <alignment horizontal="right" vertical="center" wrapText="1"/>
    </xf>
    <xf numFmtId="0" fontId="5" fillId="9" borderId="1" xfId="4" applyFont="1" applyFill="1" applyBorder="1" applyAlignment="1">
      <alignment horizontal="center" vertical="center" wrapText="1"/>
    </xf>
    <xf numFmtId="9" fontId="5" fillId="6" borderId="1" xfId="3" applyFont="1" applyFill="1" applyBorder="1" applyAlignment="1">
      <alignment horizontal="right" vertical="center" wrapText="1"/>
    </xf>
    <xf numFmtId="44" fontId="5" fillId="6" borderId="1" xfId="0" applyNumberFormat="1" applyFont="1" applyFill="1" applyBorder="1" applyAlignment="1">
      <alignment vertical="center" wrapText="1"/>
    </xf>
    <xf numFmtId="44" fontId="10" fillId="6" borderId="1" xfId="0" applyNumberFormat="1" applyFont="1" applyFill="1" applyBorder="1" applyAlignment="1">
      <alignment vertical="center"/>
    </xf>
    <xf numFmtId="44" fontId="7" fillId="8" borderId="1" xfId="0" applyNumberFormat="1" applyFont="1" applyFill="1" applyBorder="1" applyAlignment="1">
      <alignment vertical="center"/>
    </xf>
    <xf numFmtId="0" fontId="5" fillId="7" borderId="1" xfId="0" applyFont="1" applyFill="1" applyBorder="1" applyAlignment="1">
      <alignment horizontal="center" vertical="center" wrapText="1"/>
    </xf>
    <xf numFmtId="44" fontId="10" fillId="11" borderId="1" xfId="0" applyNumberFormat="1" applyFont="1" applyFill="1" applyBorder="1" applyAlignment="1">
      <alignment vertical="center"/>
    </xf>
    <xf numFmtId="0" fontId="6" fillId="7" borderId="3" xfId="0" applyFont="1" applyFill="1" applyBorder="1" applyAlignment="1">
      <alignment horizontal="center" vertical="center" wrapText="1"/>
    </xf>
    <xf numFmtId="165" fontId="8" fillId="6" borderId="1" xfId="2" applyNumberFormat="1" applyFont="1" applyFill="1" applyBorder="1" applyAlignment="1">
      <alignment horizontal="center" vertical="center" wrapText="1"/>
    </xf>
    <xf numFmtId="165" fontId="10" fillId="6" borderId="1" xfId="2" applyNumberFormat="1" applyFont="1" applyFill="1" applyBorder="1" applyAlignment="1">
      <alignment horizontal="center" vertical="center" wrapText="1"/>
    </xf>
    <xf numFmtId="44" fontId="7" fillId="8" borderId="6" xfId="1" applyNumberFormat="1" applyFont="1" applyFill="1" applyBorder="1" applyAlignment="1">
      <alignment horizontal="center" vertical="center" wrapText="1"/>
    </xf>
    <xf numFmtId="165" fontId="10" fillId="6" borderId="19" xfId="2" applyNumberFormat="1" applyFont="1" applyFill="1" applyBorder="1" applyAlignment="1">
      <alignment horizontal="center" vertical="center" wrapText="1"/>
    </xf>
    <xf numFmtId="165" fontId="7" fillId="6" borderId="5" xfId="0" applyNumberFormat="1" applyFont="1" applyFill="1" applyBorder="1" applyAlignment="1">
      <alignment horizontal="center" vertical="center" wrapText="1"/>
    </xf>
    <xf numFmtId="10" fontId="7" fillId="10" borderId="10" xfId="0" applyNumberFormat="1" applyFont="1" applyFill="1" applyBorder="1"/>
    <xf numFmtId="10" fontId="7" fillId="10" borderId="5" xfId="0" applyNumberFormat="1" applyFont="1" applyFill="1" applyBorder="1"/>
    <xf numFmtId="167" fontId="10" fillId="3" borderId="20" xfId="0" applyNumberFormat="1" applyFont="1" applyFill="1" applyBorder="1"/>
    <xf numFmtId="14" fontId="10" fillId="3" borderId="20" xfId="2" applyNumberFormat="1" applyFont="1" applyFill="1" applyBorder="1"/>
    <xf numFmtId="0" fontId="5" fillId="9" borderId="21" xfId="0" applyFont="1" applyFill="1" applyBorder="1" applyAlignment="1">
      <alignment horizontal="center" vertical="center" wrapText="1"/>
    </xf>
    <xf numFmtId="164" fontId="10" fillId="4" borderId="6" xfId="0" quotePrefix="1" applyNumberFormat="1" applyFont="1" applyFill="1" applyBorder="1" applyAlignment="1">
      <alignment horizontal="center"/>
    </xf>
    <xf numFmtId="8" fontId="3" fillId="0" borderId="0" xfId="0" applyNumberFormat="1" applyFont="1" applyAlignment="1">
      <alignment horizontal="left"/>
    </xf>
    <xf numFmtId="169" fontId="8" fillId="4" borderId="1" xfId="0" applyNumberFormat="1" applyFont="1" applyFill="1" applyBorder="1"/>
    <xf numFmtId="6" fontId="6" fillId="4" borderId="1" xfId="0" applyNumberFormat="1" applyFont="1" applyFill="1" applyBorder="1" applyAlignment="1">
      <alignment vertical="center" wrapText="1"/>
    </xf>
    <xf numFmtId="0" fontId="8" fillId="0" borderId="0" xfId="0" applyFont="1" applyAlignment="1">
      <alignment horizontal="left"/>
    </xf>
    <xf numFmtId="169" fontId="8" fillId="0" borderId="0" xfId="0" applyNumberFormat="1" applyFont="1"/>
    <xf numFmtId="0" fontId="2" fillId="0" borderId="0" xfId="0" applyFont="1" applyAlignment="1">
      <alignment vertical="center"/>
    </xf>
    <xf numFmtId="0" fontId="0" fillId="0" borderId="0" xfId="0" applyAlignment="1">
      <alignment vertical="center"/>
    </xf>
    <xf numFmtId="0" fontId="5" fillId="9" borderId="23" xfId="0" applyFont="1" applyFill="1" applyBorder="1" applyAlignment="1">
      <alignment horizontal="center" vertical="center"/>
    </xf>
    <xf numFmtId="0" fontId="2" fillId="0" borderId="0" xfId="0" applyFont="1" applyAlignment="1">
      <alignment vertical="center" wrapText="1"/>
    </xf>
    <xf numFmtId="0" fontId="10" fillId="10" borderId="4" xfId="0" applyFont="1" applyFill="1" applyBorder="1"/>
    <xf numFmtId="0" fontId="10" fillId="10" borderId="4" xfId="0" applyFont="1" applyFill="1" applyBorder="1" applyAlignment="1">
      <alignment horizontal="center"/>
    </xf>
    <xf numFmtId="0" fontId="6" fillId="0" borderId="0" xfId="0" applyFont="1" applyAlignment="1">
      <alignment vertical="center"/>
    </xf>
    <xf numFmtId="165" fontId="6" fillId="0" borderId="0" xfId="2" applyNumberFormat="1" applyFont="1" applyAlignment="1">
      <alignment vertical="center"/>
    </xf>
    <xf numFmtId="10" fontId="10" fillId="10" borderId="4" xfId="0" applyNumberFormat="1" applyFont="1" applyFill="1" applyBorder="1" applyAlignment="1">
      <alignment horizontal="center"/>
    </xf>
    <xf numFmtId="0" fontId="8" fillId="10" borderId="2" xfId="0" applyFont="1" applyFill="1" applyBorder="1" applyAlignment="1">
      <alignment vertical="center"/>
    </xf>
    <xf numFmtId="0" fontId="2" fillId="0" borderId="18" xfId="0" quotePrefix="1" applyFont="1" applyBorder="1" applyAlignment="1">
      <alignment horizontal="center" vertical="center"/>
    </xf>
    <xf numFmtId="0" fontId="2" fillId="0" borderId="28" xfId="0" quotePrefix="1" applyFont="1" applyBorder="1" applyAlignment="1">
      <alignment horizontal="center" vertical="center"/>
    </xf>
    <xf numFmtId="0" fontId="2" fillId="0" borderId="31" xfId="0" quotePrefix="1" applyFont="1" applyBorder="1" applyAlignment="1">
      <alignment horizontal="center" vertical="center"/>
    </xf>
    <xf numFmtId="44" fontId="10" fillId="10" borderId="2" xfId="0" applyNumberFormat="1" applyFont="1" applyFill="1" applyBorder="1" applyAlignment="1">
      <alignment vertical="center"/>
    </xf>
    <xf numFmtId="169" fontId="10" fillId="3" borderId="1" xfId="0" applyNumberFormat="1" applyFont="1" applyFill="1" applyBorder="1" applyAlignment="1">
      <alignment horizontal="right" indent="1"/>
    </xf>
    <xf numFmtId="169" fontId="10" fillId="4" borderId="1" xfId="0" applyNumberFormat="1" applyFont="1" applyFill="1" applyBorder="1" applyAlignment="1">
      <alignment horizontal="right" indent="1"/>
    </xf>
    <xf numFmtId="169" fontId="10" fillId="3" borderId="1" xfId="0" applyNumberFormat="1" applyFont="1" applyFill="1" applyBorder="1" applyAlignment="1">
      <alignment horizontal="right" vertical="center" wrapText="1" indent="1"/>
    </xf>
    <xf numFmtId="169" fontId="7" fillId="0" borderId="1" xfId="0" applyNumberFormat="1" applyFont="1" applyBorder="1" applyAlignment="1">
      <alignment horizontal="right" indent="1"/>
    </xf>
    <xf numFmtId="169" fontId="7" fillId="5" borderId="1" xfId="0" applyNumberFormat="1" applyFont="1" applyFill="1" applyBorder="1" applyAlignment="1">
      <alignment horizontal="right" indent="1"/>
    </xf>
    <xf numFmtId="169" fontId="7" fillId="0" borderId="1" xfId="0" applyNumberFormat="1" applyFont="1" applyBorder="1" applyAlignment="1">
      <alignment horizontal="right" vertical="center" wrapText="1" indent="1"/>
    </xf>
    <xf numFmtId="169" fontId="10" fillId="10" borderId="4" xfId="0" applyNumberFormat="1" applyFont="1" applyFill="1" applyBorder="1" applyAlignment="1">
      <alignment horizontal="right" indent="1"/>
    </xf>
    <xf numFmtId="169" fontId="10" fillId="3" borderId="4" xfId="0" applyNumberFormat="1" applyFont="1" applyFill="1" applyBorder="1" applyAlignment="1">
      <alignment horizontal="right" vertical="center" wrapText="1" indent="1"/>
    </xf>
    <xf numFmtId="169" fontId="5" fillId="10" borderId="5" xfId="0" applyNumberFormat="1" applyFont="1" applyFill="1" applyBorder="1" applyAlignment="1">
      <alignment horizontal="right" vertical="center" wrapText="1" indent="1"/>
    </xf>
    <xf numFmtId="169" fontId="7" fillId="10" borderId="5" xfId="0" applyNumberFormat="1" applyFont="1" applyFill="1" applyBorder="1" applyAlignment="1">
      <alignment horizontal="right" vertical="center" wrapText="1" indent="1"/>
    </xf>
    <xf numFmtId="169" fontId="7" fillId="10" borderId="5" xfId="0" applyNumberFormat="1" applyFont="1" applyFill="1" applyBorder="1" applyAlignment="1">
      <alignment horizontal="right" indent="1"/>
    </xf>
    <xf numFmtId="169" fontId="8" fillId="10" borderId="1" xfId="0" applyNumberFormat="1" applyFont="1" applyFill="1" applyBorder="1" applyAlignment="1">
      <alignment horizontal="right" indent="1"/>
    </xf>
    <xf numFmtId="164" fontId="7" fillId="5" borderId="28" xfId="0" quotePrefix="1" applyNumberFormat="1" applyFont="1" applyFill="1" applyBorder="1" applyAlignment="1">
      <alignment horizontal="center"/>
    </xf>
    <xf numFmtId="164" fontId="7" fillId="5" borderId="31" xfId="0" quotePrefix="1" applyNumberFormat="1" applyFont="1" applyFill="1" applyBorder="1" applyAlignment="1">
      <alignment horizontal="center"/>
    </xf>
    <xf numFmtId="0" fontId="10" fillId="3" borderId="1" xfId="0" applyFont="1" applyFill="1" applyBorder="1" applyAlignment="1">
      <alignment vertical="center"/>
    </xf>
    <xf numFmtId="0" fontId="10" fillId="4" borderId="1" xfId="0" applyFont="1" applyFill="1" applyBorder="1" applyAlignment="1">
      <alignment horizontal="center" vertical="center"/>
    </xf>
    <xf numFmtId="164" fontId="10" fillId="4" borderId="1" xfId="0" applyNumberFormat="1" applyFont="1" applyFill="1" applyBorder="1" applyAlignment="1">
      <alignment vertical="center" wrapText="1"/>
    </xf>
    <xf numFmtId="0" fontId="7" fillId="0" borderId="1" xfId="0" applyFont="1" applyBorder="1" applyAlignment="1">
      <alignment vertical="center"/>
    </xf>
    <xf numFmtId="164" fontId="7" fillId="5" borderId="1" xfId="0" applyNumberFormat="1" applyFont="1" applyFill="1" applyBorder="1" applyAlignment="1">
      <alignment vertical="center"/>
    </xf>
    <xf numFmtId="164" fontId="10" fillId="4" borderId="1" xfId="0" applyNumberFormat="1" applyFont="1" applyFill="1" applyBorder="1" applyAlignment="1">
      <alignment vertical="center"/>
    </xf>
    <xf numFmtId="0" fontId="6" fillId="10" borderId="1" xfId="0" applyFont="1" applyFill="1" applyBorder="1" applyAlignment="1">
      <alignment vertical="center"/>
    </xf>
    <xf numFmtId="44" fontId="10" fillId="10" borderId="1" xfId="1" applyNumberFormat="1" applyFont="1" applyFill="1" applyBorder="1" applyAlignment="1">
      <alignment vertical="center"/>
    </xf>
    <xf numFmtId="8" fontId="2" fillId="0" borderId="0" xfId="0" applyNumberFormat="1" applyFont="1" applyAlignment="1">
      <alignment vertical="center"/>
    </xf>
    <xf numFmtId="44" fontId="2" fillId="0" borderId="0" xfId="0" applyNumberFormat="1" applyFont="1" applyAlignment="1">
      <alignment vertical="center"/>
    </xf>
    <xf numFmtId="44" fontId="0" fillId="0" borderId="0" xfId="0" applyNumberFormat="1" applyAlignment="1">
      <alignment vertical="center"/>
    </xf>
    <xf numFmtId="169" fontId="10" fillId="4" borderId="1" xfId="0" applyNumberFormat="1" applyFont="1" applyFill="1" applyBorder="1" applyAlignment="1">
      <alignment horizontal="right" vertical="center" indent="1"/>
    </xf>
    <xf numFmtId="169" fontId="7" fillId="5" borderId="1" xfId="0" applyNumberFormat="1" applyFont="1" applyFill="1" applyBorder="1" applyAlignment="1">
      <alignment horizontal="right" vertical="center" indent="1"/>
    </xf>
    <xf numFmtId="169" fontId="10" fillId="10" borderId="1" xfId="0" applyNumberFormat="1" applyFont="1" applyFill="1" applyBorder="1" applyAlignment="1">
      <alignment horizontal="right" vertical="center" indent="1"/>
    </xf>
    <xf numFmtId="169" fontId="8" fillId="4" borderId="1" xfId="0" applyNumberFormat="1" applyFont="1" applyFill="1" applyBorder="1" applyAlignment="1">
      <alignment horizontal="right" vertical="center" indent="1"/>
    </xf>
    <xf numFmtId="169" fontId="8" fillId="10" borderId="1" xfId="0" applyNumberFormat="1" applyFont="1" applyFill="1" applyBorder="1" applyAlignment="1">
      <alignment horizontal="right" vertical="center" indent="1"/>
    </xf>
    <xf numFmtId="8" fontId="8" fillId="3" borderId="1" xfId="1" applyNumberFormat="1" applyFont="1" applyFill="1" applyBorder="1" applyAlignment="1">
      <alignment horizontal="left" vertical="center" indent="2"/>
    </xf>
    <xf numFmtId="8" fontId="6" fillId="0" borderId="1" xfId="1" applyNumberFormat="1" applyFont="1" applyBorder="1" applyAlignment="1">
      <alignment horizontal="left" vertical="center" indent="2"/>
    </xf>
    <xf numFmtId="0" fontId="7" fillId="10" borderId="1" xfId="0" applyFont="1" applyFill="1" applyBorder="1" applyAlignment="1">
      <alignment horizontal="left" vertical="center" indent="2"/>
    </xf>
    <xf numFmtId="0" fontId="10" fillId="3"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0" xfId="0" applyFont="1" applyAlignment="1">
      <alignment horizontal="left"/>
    </xf>
    <xf numFmtId="0" fontId="8" fillId="0" borderId="0" xfId="0" applyFont="1" applyAlignment="1">
      <alignment horizontal="right"/>
    </xf>
    <xf numFmtId="0" fontId="8" fillId="0" borderId="3" xfId="0" applyFont="1" applyBorder="1" applyAlignment="1">
      <alignment horizontal="right"/>
    </xf>
    <xf numFmtId="0" fontId="2" fillId="0" borderId="0" xfId="0" applyFont="1" applyAlignment="1">
      <alignment vertical="center" wrapText="1"/>
    </xf>
    <xf numFmtId="0" fontId="6" fillId="4" borderId="0" xfId="0" applyFont="1" applyFill="1" applyAlignment="1">
      <alignment horizontal="left"/>
    </xf>
    <xf numFmtId="0" fontId="6" fillId="4" borderId="3" xfId="0" applyFont="1" applyFill="1" applyBorder="1" applyAlignment="1">
      <alignment horizontal="left"/>
    </xf>
    <xf numFmtId="8" fontId="3" fillId="4" borderId="27" xfId="0" applyNumberFormat="1" applyFont="1" applyFill="1" applyBorder="1" applyAlignment="1">
      <alignment horizontal="right" vertical="center"/>
    </xf>
    <xf numFmtId="8" fontId="3" fillId="4" borderId="1" xfId="0" applyNumberFormat="1" applyFont="1" applyFill="1" applyBorder="1" applyAlignment="1">
      <alignment horizontal="right" vertical="center"/>
    </xf>
    <xf numFmtId="8" fontId="3" fillId="4" borderId="29" xfId="0" applyNumberFormat="1" applyFont="1" applyFill="1" applyBorder="1" applyAlignment="1">
      <alignment horizontal="right" vertical="center"/>
    </xf>
    <xf numFmtId="8" fontId="3" fillId="4" borderId="30" xfId="0" applyNumberFormat="1" applyFont="1" applyFill="1" applyBorder="1" applyAlignment="1">
      <alignment horizontal="right" vertical="center"/>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5" fillId="9" borderId="22" xfId="0" applyFont="1" applyFill="1" applyBorder="1" applyAlignment="1">
      <alignment horizontal="left" vertical="center"/>
    </xf>
    <xf numFmtId="0" fontId="5" fillId="9" borderId="23" xfId="0" applyFont="1" applyFill="1" applyBorder="1" applyAlignment="1">
      <alignment horizontal="left" vertical="center"/>
    </xf>
    <xf numFmtId="8" fontId="3" fillId="4" borderId="16" xfId="0" applyNumberFormat="1" applyFont="1" applyFill="1" applyBorder="1" applyAlignment="1">
      <alignment horizontal="right" vertical="center"/>
    </xf>
    <xf numFmtId="8" fontId="3" fillId="4" borderId="17" xfId="0" applyNumberFormat="1" applyFont="1" applyFill="1" applyBorder="1" applyAlignment="1">
      <alignment horizontal="right" vertical="center"/>
    </xf>
    <xf numFmtId="0" fontId="6" fillId="0" borderId="0" xfId="0" applyFont="1" applyAlignment="1">
      <alignment vertical="center" wrapText="1"/>
    </xf>
    <xf numFmtId="0" fontId="8" fillId="12" borderId="0" xfId="0" applyFont="1" applyFill="1" applyAlignment="1">
      <alignment horizontal="center"/>
    </xf>
    <xf numFmtId="8" fontId="2" fillId="5" borderId="1" xfId="0" applyNumberFormat="1" applyFont="1" applyFill="1" applyBorder="1"/>
    <xf numFmtId="164" fontId="15" fillId="0" borderId="0" xfId="0" applyNumberFormat="1" applyFont="1" applyAlignment="1">
      <alignment horizontal="center"/>
    </xf>
    <xf numFmtId="0" fontId="5" fillId="9" borderId="24" xfId="0" applyFont="1" applyFill="1" applyBorder="1" applyAlignment="1">
      <alignment horizontal="left" vertical="center"/>
    </xf>
    <xf numFmtId="0" fontId="5" fillId="9" borderId="25" xfId="0" applyFont="1" applyFill="1" applyBorder="1" applyAlignment="1">
      <alignment horizontal="left" vertical="center"/>
    </xf>
    <xf numFmtId="0" fontId="5" fillId="9" borderId="26" xfId="0" applyFont="1" applyFill="1" applyBorder="1" applyAlignment="1">
      <alignment horizontal="left" vertical="center"/>
    </xf>
    <xf numFmtId="0" fontId="6" fillId="10" borderId="6" xfId="0" applyFont="1" applyFill="1" applyBorder="1"/>
    <xf numFmtId="0" fontId="6" fillId="10" borderId="8" xfId="0" applyFont="1" applyFill="1" applyBorder="1"/>
    <xf numFmtId="169" fontId="7" fillId="10" borderId="6" xfId="0" applyNumberFormat="1" applyFont="1" applyFill="1" applyBorder="1" applyAlignment="1">
      <alignment horizontal="right"/>
    </xf>
    <xf numFmtId="169" fontId="7" fillId="10" borderId="8" xfId="0" applyNumberFormat="1" applyFont="1" applyFill="1" applyBorder="1" applyAlignment="1">
      <alignment horizontal="right"/>
    </xf>
    <xf numFmtId="8" fontId="2" fillId="5" borderId="30" xfId="0" applyNumberFormat="1" applyFont="1" applyFill="1" applyBorder="1"/>
    <xf numFmtId="169" fontId="10" fillId="10" borderId="2" xfId="0" applyNumberFormat="1" applyFont="1" applyFill="1" applyBorder="1" applyAlignment="1">
      <alignment horizontal="right" vertical="center" indent="1"/>
    </xf>
    <xf numFmtId="8" fontId="8" fillId="3" borderId="2" xfId="1" applyNumberFormat="1" applyFont="1" applyFill="1" applyBorder="1" applyAlignment="1">
      <alignment horizontal="left" vertical="center" indent="2"/>
    </xf>
    <xf numFmtId="0" fontId="10" fillId="3" borderId="2" xfId="0" applyFont="1" applyFill="1" applyBorder="1" applyAlignment="1">
      <alignment horizontal="center" vertical="center"/>
    </xf>
    <xf numFmtId="164" fontId="10" fillId="10" borderId="2" xfId="0" applyNumberFormat="1" applyFont="1" applyFill="1" applyBorder="1" applyAlignment="1">
      <alignment vertical="center"/>
    </xf>
    <xf numFmtId="44" fontId="10" fillId="6" borderId="2" xfId="0" applyNumberFormat="1" applyFont="1" applyFill="1" applyBorder="1" applyAlignment="1">
      <alignment vertical="center"/>
    </xf>
    <xf numFmtId="0" fontId="6" fillId="0" borderId="20" xfId="0" applyFont="1" applyBorder="1" applyAlignment="1">
      <alignment vertical="center"/>
    </xf>
    <xf numFmtId="0" fontId="7" fillId="5" borderId="20" xfId="0" applyFont="1" applyFill="1" applyBorder="1" applyAlignment="1">
      <alignment horizontal="center" vertical="center"/>
    </xf>
    <xf numFmtId="169" fontId="7" fillId="5" borderId="20" xfId="0" applyNumberFormat="1" applyFont="1" applyFill="1" applyBorder="1" applyAlignment="1">
      <alignment horizontal="right" vertical="center" indent="1"/>
    </xf>
    <xf numFmtId="8" fontId="6" fillId="0" borderId="20" xfId="1" applyNumberFormat="1" applyFont="1" applyBorder="1" applyAlignment="1">
      <alignment horizontal="left" vertical="center" indent="2"/>
    </xf>
    <xf numFmtId="0" fontId="7" fillId="0" borderId="20" xfId="0" applyFont="1" applyBorder="1" applyAlignment="1">
      <alignment horizontal="center" vertical="center"/>
    </xf>
    <xf numFmtId="44" fontId="6" fillId="0" borderId="20" xfId="1" applyNumberFormat="1" applyFont="1" applyBorder="1" applyAlignment="1">
      <alignment vertical="center"/>
    </xf>
    <xf numFmtId="164" fontId="7" fillId="5" borderId="20" xfId="0" applyNumberFormat="1" applyFont="1" applyFill="1" applyBorder="1" applyAlignment="1">
      <alignment vertical="center"/>
    </xf>
    <xf numFmtId="44" fontId="7" fillId="0" borderId="20" xfId="0" applyNumberFormat="1" applyFont="1" applyBorder="1" applyAlignment="1">
      <alignment vertical="center"/>
    </xf>
    <xf numFmtId="44" fontId="7" fillId="8" borderId="20" xfId="0" applyNumberFormat="1" applyFont="1" applyFill="1" applyBorder="1" applyAlignment="1">
      <alignment vertical="center"/>
    </xf>
    <xf numFmtId="0" fontId="10" fillId="10" borderId="7" xfId="0" applyFont="1" applyFill="1" applyBorder="1" applyAlignment="1">
      <alignment horizontal="right" vertical="center"/>
    </xf>
    <xf numFmtId="0" fontId="10" fillId="10" borderId="10" xfId="0" applyFont="1" applyFill="1" applyBorder="1" applyAlignment="1">
      <alignment horizontal="right" vertical="center"/>
    </xf>
    <xf numFmtId="0" fontId="6" fillId="10" borderId="6" xfId="0" applyFont="1" applyFill="1" applyBorder="1" applyAlignment="1">
      <alignment horizontal="right" vertical="center"/>
    </xf>
    <xf numFmtId="0" fontId="6" fillId="10" borderId="8" xfId="0" applyFont="1" applyFill="1" applyBorder="1" applyAlignment="1">
      <alignment horizontal="right" vertical="center"/>
    </xf>
    <xf numFmtId="0" fontId="8" fillId="0" borderId="0" xfId="0" applyFont="1" applyAlignment="1">
      <alignment horizontal="left" wrapText="1"/>
    </xf>
    <xf numFmtId="0" fontId="6" fillId="0" borderId="0" xfId="0" applyFont="1" applyAlignment="1">
      <alignment horizontal="center" wrapText="1"/>
    </xf>
    <xf numFmtId="0" fontId="0" fillId="0" borderId="0" xfId="0" applyAlignment="1">
      <alignment wrapText="1"/>
    </xf>
    <xf numFmtId="0" fontId="0" fillId="0" borderId="0" xfId="0" applyAlignment="1">
      <alignment vertical="center" wrapText="1"/>
    </xf>
    <xf numFmtId="0" fontId="8" fillId="0" borderId="0" xfId="0" applyFont="1" applyAlignment="1">
      <alignment horizontal="right" wrapText="1"/>
    </xf>
    <xf numFmtId="0" fontId="6" fillId="4" borderId="0" xfId="0" applyFont="1" applyFill="1" applyAlignment="1">
      <alignment horizontal="left" wrapText="1"/>
    </xf>
    <xf numFmtId="0" fontId="8" fillId="0" borderId="3" xfId="0" applyFont="1" applyBorder="1" applyAlignment="1">
      <alignment horizontal="right" wrapText="1"/>
    </xf>
    <xf numFmtId="0" fontId="6" fillId="4" borderId="3" xfId="0" applyFont="1" applyFill="1" applyBorder="1" applyAlignment="1">
      <alignment horizontal="left" wrapText="1"/>
    </xf>
    <xf numFmtId="0" fontId="5" fillId="9" borderId="1" xfId="4" applyFont="1" applyFill="1" applyBorder="1" applyAlignment="1">
      <alignment vertical="center" wrapText="1"/>
    </xf>
    <xf numFmtId="0" fontId="6" fillId="5" borderId="1" xfId="0" applyFont="1" applyFill="1" applyBorder="1" applyAlignment="1">
      <alignment wrapText="1"/>
    </xf>
    <xf numFmtId="0" fontId="6" fillId="4" borderId="1" xfId="0" applyFont="1" applyFill="1" applyBorder="1" applyAlignment="1">
      <alignment wrapText="1"/>
    </xf>
    <xf numFmtId="0" fontId="4" fillId="0" borderId="0" xfId="0" applyFont="1" applyAlignment="1">
      <alignment wrapText="1"/>
    </xf>
    <xf numFmtId="0" fontId="0" fillId="0" borderId="0" xfId="0"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3" fillId="10" borderId="6"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6" fillId="0" borderId="6" xfId="0" applyFont="1" applyBorder="1" applyAlignment="1">
      <alignment horizontal="center" wrapText="1"/>
    </xf>
    <xf numFmtId="0" fontId="6" fillId="0" borderId="15" xfId="0" applyFont="1" applyBorder="1" applyAlignment="1">
      <alignment horizontal="center" wrapText="1"/>
    </xf>
    <xf numFmtId="0" fontId="6" fillId="0" borderId="8" xfId="0" applyFont="1" applyBorder="1" applyAlignment="1">
      <alignment horizontal="center" wrapText="1"/>
    </xf>
    <xf numFmtId="9" fontId="13" fillId="10" borderId="6" xfId="3" applyFont="1" applyFill="1" applyBorder="1" applyAlignment="1">
      <alignment horizontal="center" vertical="center" wrapText="1"/>
    </xf>
    <xf numFmtId="9" fontId="13" fillId="10" borderId="15" xfId="3" applyFont="1" applyFill="1" applyBorder="1" applyAlignment="1">
      <alignment horizontal="center" vertical="center" wrapText="1"/>
    </xf>
    <xf numFmtId="9" fontId="13" fillId="10" borderId="8" xfId="3" applyFont="1" applyFill="1" applyBorder="1" applyAlignment="1">
      <alignment horizontal="center" vertical="center" wrapText="1"/>
    </xf>
    <xf numFmtId="9" fontId="0" fillId="0" borderId="0" xfId="3" applyFont="1" applyAlignment="1">
      <alignment vertical="center" wrapText="1"/>
    </xf>
    <xf numFmtId="44" fontId="0" fillId="0" borderId="0" xfId="2" applyFont="1" applyAlignment="1">
      <alignment vertical="center" wrapText="1"/>
    </xf>
    <xf numFmtId="0" fontId="6" fillId="4" borderId="1" xfId="0" applyFont="1" applyFill="1" applyBorder="1" applyAlignment="1">
      <alignment horizontal="right" vertical="center" wrapText="1" indent="1"/>
    </xf>
    <xf numFmtId="0" fontId="6" fillId="4" borderId="1" xfId="0" applyFont="1" applyFill="1" applyBorder="1" applyAlignment="1">
      <alignment horizontal="right" vertical="center" indent="1"/>
    </xf>
    <xf numFmtId="169" fontId="7" fillId="4" borderId="1" xfId="0" applyNumberFormat="1" applyFont="1" applyFill="1" applyBorder="1" applyAlignment="1">
      <alignment horizontal="right" vertical="center" wrapText="1" indent="1"/>
    </xf>
    <xf numFmtId="169" fontId="7" fillId="4" borderId="1" xfId="3" applyNumberFormat="1" applyFont="1" applyFill="1" applyBorder="1" applyAlignment="1">
      <alignment horizontal="right" vertical="center" wrapText="1" indent="1"/>
    </xf>
    <xf numFmtId="49" fontId="7" fillId="4" borderId="1" xfId="3" applyNumberFormat="1" applyFont="1" applyFill="1" applyBorder="1" applyAlignment="1">
      <alignment horizontal="left" vertical="center" wrapText="1" indent="1"/>
    </xf>
    <xf numFmtId="10" fontId="7" fillId="4" borderId="1" xfId="3" applyNumberFormat="1" applyFont="1" applyFill="1" applyBorder="1" applyAlignment="1">
      <alignment horizontal="right" vertical="center" wrapText="1" indent="1"/>
    </xf>
    <xf numFmtId="0" fontId="7" fillId="4" borderId="1" xfId="0" applyFont="1" applyFill="1" applyBorder="1" applyAlignment="1">
      <alignment vertical="center" wrapText="1"/>
    </xf>
    <xf numFmtId="0" fontId="6" fillId="5" borderId="1" xfId="0" applyFont="1" applyFill="1" applyBorder="1" applyAlignment="1">
      <alignment horizontal="right" vertical="center" wrapText="1" indent="1"/>
    </xf>
    <xf numFmtId="0" fontId="6" fillId="5" borderId="1" xfId="0" applyFont="1" applyFill="1" applyBorder="1" applyAlignment="1">
      <alignment horizontal="right" vertical="center" indent="1"/>
    </xf>
    <xf numFmtId="169" fontId="6" fillId="5" borderId="1" xfId="0" applyNumberFormat="1" applyFont="1" applyFill="1" applyBorder="1" applyAlignment="1">
      <alignment horizontal="right" vertical="center" wrapText="1" indent="1"/>
    </xf>
    <xf numFmtId="169" fontId="7" fillId="5" borderId="1" xfId="3" applyNumberFormat="1" applyFont="1" applyFill="1" applyBorder="1" applyAlignment="1">
      <alignment horizontal="right" vertical="center" wrapText="1" indent="1"/>
    </xf>
    <xf numFmtId="49" fontId="7" fillId="5" borderId="1" xfId="3" applyNumberFormat="1" applyFont="1" applyFill="1" applyBorder="1" applyAlignment="1">
      <alignment horizontal="left" vertical="center" wrapText="1" indent="1"/>
    </xf>
    <xf numFmtId="10" fontId="7" fillId="5" borderId="1" xfId="3" applyNumberFormat="1" applyFont="1" applyFill="1" applyBorder="1" applyAlignment="1">
      <alignment horizontal="right" vertical="center" wrapText="1" indent="1"/>
    </xf>
    <xf numFmtId="0" fontId="7" fillId="5" borderId="1" xfId="0" applyFont="1" applyFill="1" applyBorder="1" applyAlignment="1">
      <alignment vertical="center" wrapText="1"/>
    </xf>
    <xf numFmtId="169" fontId="6" fillId="4" borderId="1" xfId="0" applyNumberFormat="1" applyFont="1" applyFill="1" applyBorder="1" applyAlignment="1">
      <alignment horizontal="right" vertical="center" wrapText="1" indent="1"/>
    </xf>
    <xf numFmtId="2" fontId="6" fillId="5" borderId="1" xfId="0" applyNumberFormat="1" applyFont="1" applyFill="1" applyBorder="1" applyAlignment="1">
      <alignment horizontal="right" vertical="center" indent="1"/>
    </xf>
    <xf numFmtId="2" fontId="6" fillId="4" borderId="1" xfId="0" applyNumberFormat="1" applyFont="1" applyFill="1" applyBorder="1" applyAlignment="1">
      <alignment horizontal="right" vertical="center" indent="1"/>
    </xf>
  </cellXfs>
  <cellStyles count="10">
    <cellStyle name="Accent1" xfId="4" builtinId="29"/>
    <cellStyle name="Comma" xfId="1" builtinId="3"/>
    <cellStyle name="Comma 2" xfId="5" xr:uid="{F5CB3380-D836-4788-919E-FB88656FDD33}"/>
    <cellStyle name="Currency" xfId="2" builtinId="4"/>
    <cellStyle name="Currency 2" xfId="6" xr:uid="{CF635E0F-7FA6-43B5-9FA7-0541B1A64A1A}"/>
    <cellStyle name="Currency 3" xfId="7" xr:uid="{306BA1B1-0376-489E-854E-B1FC01E06E46}"/>
    <cellStyle name="Normal" xfId="0" builtinId="0"/>
    <cellStyle name="Normal 2 2" xfId="9" xr:uid="{0ECDD5F4-8BF0-41E9-95A2-6A259C8CB223}"/>
    <cellStyle name="Normal 8" xfId="8" xr:uid="{582E2D4B-37C3-40E5-A9F7-1A22D2AB3274}"/>
    <cellStyle name="Percent" xfId="3" builtinId="5"/>
  </cellStyles>
  <dxfs count="49">
    <dxf>
      <font>
        <b/>
        <i val="0"/>
        <color rgb="FF00B050"/>
      </font>
    </dxf>
    <dxf>
      <font>
        <b/>
        <i val="0"/>
        <color rgb="FF00B050"/>
      </font>
    </dxf>
    <dxf>
      <font>
        <b/>
        <i val="0"/>
        <color rgb="FF00B050"/>
      </font>
    </dxf>
    <dxf>
      <font>
        <color rgb="FF9C0006"/>
      </font>
    </dxf>
    <dxf>
      <font>
        <color rgb="FF9C0006"/>
      </font>
    </dxf>
    <dxf>
      <font>
        <b val="0"/>
        <i val="0"/>
        <strike val="0"/>
        <condense val="0"/>
        <extend val="0"/>
        <outline val="0"/>
        <shadow val="0"/>
        <u val="none"/>
        <vertAlign val="baseline"/>
        <sz val="10"/>
        <color auto="1"/>
        <name val="Arial"/>
        <family val="2"/>
        <scheme val="none"/>
      </font>
      <numFmt numFmtId="165" formatCode="_-&quot;$&quot;* #,##0.00_-;[Red]\-&quot;$&quot;* #,##0.00_-;_-&quot;$&quot;* &quot;-&quot;??_-;_-@_-"/>
      <fill>
        <patternFill patternType="solid">
          <fgColor indexed="64"/>
          <bgColor theme="7" tint="0.59999389629810485"/>
        </patternFill>
      </fill>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6" formatCode="_-* #,##0.000_-;[Red]\-* #,##0.000_-;_-* &quot;-&quot;??_-;_-@_-"/>
      <fill>
        <patternFill patternType="solid">
          <fgColor indexed="64"/>
          <bgColor theme="7" tint="0.59999389629810485"/>
        </patternFill>
      </fill>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6" formatCode="_-* #,##0.000_-;[Red]\-* #,##0.000_-;_-* &quot;-&quot;??_-;_-@_-"/>
      <fill>
        <patternFill patternType="solid">
          <fgColor indexed="64"/>
          <bgColor theme="7" tint="0.59999389629810485"/>
        </patternFill>
      </fill>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5" formatCode="_-&quot;$&quot;* #,##0.00_-;[Red]\-&quot;$&quot;* #,##0.00_-;_-&quot;$&quot;* &quot;-&quot;??_-;_-@_-"/>
      <fill>
        <patternFill patternType="solid">
          <fgColor indexed="64"/>
          <bgColor theme="9"/>
        </patternFill>
      </fill>
      <alignment horizontal="center" vertical="center" textRotation="0" wrapText="1" indent="0"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7" tint="0.59999389629810485"/>
        </patternFill>
      </fill>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7" tint="0.59999389629810485"/>
        </patternFill>
      </fill>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7" tint="0.59999389629810485"/>
        </patternFill>
      </fill>
      <border diagonalUp="0" diagonalDown="0" outline="0">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5" formatCode="_-&quot;$&quot;* #,##0.00_-;[Red]\-&quot;$&quot;* #,##0.00_-;_-&quot;$&quot;* &quot;-&quot;??_-;_-@_-"/>
      <fill>
        <patternFill patternType="solid">
          <fgColor indexed="64"/>
          <bgColor theme="9"/>
        </patternFill>
      </fill>
      <alignment horizontal="center" vertical="center" textRotation="0" wrapText="1" indent="0" justifyLastLine="0" shrinkToFit="0" readingOrder="0"/>
      <border diagonalUp="0" diagonalDown="0" outline="0">
        <left style="thick">
          <color indexed="64"/>
        </left>
        <right style="thick">
          <color indexed="64"/>
        </right>
        <top style="double">
          <color indexed="64"/>
        </top>
        <bottom style="thick">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7" tint="0.59999389629810485"/>
        </patternFill>
      </fill>
      <border diagonalUp="0" diagonalDown="0" outline="0">
        <left style="thin">
          <color indexed="64"/>
        </left>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5" formatCode="_-&quot;$&quot;* #,##0.00_-;[Red]\-&quot;$&quot;* #,##0.00_-;_-&quot;$&quot;* &quot;-&quot;??_-;_-@_-"/>
      <fill>
        <patternFill patternType="solid">
          <fgColor indexed="64"/>
          <bgColor theme="7"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9" formatCode="0.0000"/>
      <fill>
        <patternFill patternType="solid">
          <fgColor indexed="64"/>
          <bgColor theme="7" tint="0.59999389629810485"/>
        </patternFill>
      </fill>
      <alignment horizontal="right" vertical="center" textRotation="0" wrapText="1" indent="1"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9" formatCode="0.0000"/>
      <fill>
        <patternFill patternType="solid">
          <fgColor indexed="64"/>
          <bgColor theme="7" tint="0.59999389629810485"/>
        </patternFill>
      </fill>
      <alignment horizontal="right" vertical="center" textRotation="0" wrapText="1" indent="1" justifyLastLine="0" shrinkToFit="0" readingOrder="0"/>
      <border diagonalUp="0" diagonalDown="0" outline="0">
        <left style="thin">
          <color indexed="64"/>
        </left>
        <right style="thin">
          <color indexed="64"/>
        </right>
        <top style="double">
          <color indexed="64"/>
        </top>
        <bottom style="thin">
          <color indexed="64"/>
        </bottom>
      </border>
    </dxf>
    <dxf>
      <font>
        <b/>
        <i val="0"/>
        <strike val="0"/>
        <condense val="0"/>
        <extend val="0"/>
        <outline val="0"/>
        <shadow val="0"/>
        <u val="none"/>
        <vertAlign val="baseline"/>
        <sz val="10"/>
        <color theme="0"/>
        <name val="Arial"/>
        <family val="2"/>
        <scheme val="none"/>
      </font>
      <numFmt numFmtId="169" formatCode="0.0000"/>
      <fill>
        <patternFill patternType="solid">
          <fgColor indexed="64"/>
          <bgColor theme="7" tint="0.59999389629810485"/>
        </patternFill>
      </fill>
      <alignment horizontal="right" vertical="center" textRotation="0" wrapText="1" indent="1"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7" tint="0.59999389629810485"/>
        </patternFill>
      </fill>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9" formatCode="0.0000"/>
      <fill>
        <patternFill patternType="solid">
          <fgColor indexed="64"/>
          <bgColor theme="7" tint="0.59999389629810485"/>
        </patternFill>
      </fill>
      <alignment horizontal="right" vertical="bottom" textRotation="0" wrapText="0" indent="1"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7" tint="0.59999389629810485"/>
        </patternFill>
      </fill>
      <alignment horizontal="center" vertical="bottom" textRotation="0" wrapText="0" indent="0"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7"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7" tint="0.59999389629810485"/>
        </patternFill>
      </fill>
      <alignment horizontal="left" vertical="bottom" textRotation="0" wrapText="0" indent="0" justifyLastLine="0" shrinkToFit="0" readingOrder="0"/>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7" tint="0.59999389629810485"/>
        </patternFill>
      </fill>
      <border diagonalUp="0" diagonalDown="0"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10"/>
        <color auto="1"/>
        <name val="Arial"/>
        <family val="2"/>
        <scheme val="none"/>
      </font>
      <numFmt numFmtId="165" formatCode="_-&quot;$&quot;* #,##0.00_-;[Red]\-&quot;$&quot;* #,##0.00_-;_-&quot;$&quot;* &quot;-&quot;??_-;_-@_-"/>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9" formatCode="d/mm/yyyy"/>
      <fill>
        <patternFill patternType="none">
          <fgColor indexed="64"/>
          <bgColor indexed="65"/>
        </patternFill>
      </fill>
    </dxf>
    <dxf>
      <font>
        <b/>
        <i val="0"/>
        <strike val="0"/>
        <condense val="0"/>
        <extend val="0"/>
        <outline val="0"/>
        <shadow val="0"/>
        <u val="none"/>
        <vertAlign val="baseline"/>
        <sz val="10"/>
        <color auto="1"/>
        <name val="Arial"/>
        <family val="2"/>
        <scheme val="none"/>
      </font>
      <numFmt numFmtId="167" formatCode="0.00%;[Red]\-0.0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numFmt numFmtId="167" formatCode="0.00%;[Red]\-0.0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numFmt numFmtId="167" formatCode="0.00%;[Red]\-0.0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numFmt numFmtId="167" formatCode="0.00%;[Red]\-0.00%"/>
      <fill>
        <patternFill patternType="solid">
          <fgColor indexed="64"/>
          <bgColor theme="0" tint="-4.9989318521683403E-2"/>
        </patternFill>
      </fill>
      <border diagonalUp="0" diagonalDown="0">
        <left/>
        <right style="thin">
          <color indexed="64"/>
        </right>
        <top style="thin">
          <color indexed="64"/>
        </top>
        <bottom style="thin">
          <color indexed="64"/>
        </bottom>
        <vertical/>
        <horizontal/>
      </border>
    </dxf>
    <dxf>
      <numFmt numFmtId="165" formatCode="_-&quot;$&quot;* #,##0.00_-;[Red]\-&quot;$&quot;* #,##0.00_-;_-&quot;$&quot;* &quot;-&quot;??_-;_-@_-"/>
      <fill>
        <patternFill>
          <fgColor indexed="64"/>
          <bgColor theme="9"/>
        </patternFill>
      </fill>
      <border diagonalUp="0" diagonalDown="0">
        <left style="thick">
          <color indexed="64"/>
        </left>
        <right style="thick">
          <color indexed="64"/>
        </right>
      </border>
    </dxf>
    <dxf>
      <font>
        <b/>
        <i val="0"/>
        <strike val="0"/>
        <condense val="0"/>
        <extend val="0"/>
        <outline val="0"/>
        <shadow val="0"/>
        <u val="none"/>
        <vertAlign val="baseline"/>
        <sz val="10"/>
        <color auto="1"/>
        <name val="Arial"/>
        <family val="2"/>
        <scheme val="none"/>
      </font>
      <numFmt numFmtId="164" formatCode="0.000"/>
      <fill>
        <patternFill patternType="solid">
          <fgColor indexed="64"/>
          <bgColor rgb="FFFFFF99"/>
        </patternFill>
      </fill>
      <alignment horizontal="center" vertical="bottom" textRotation="0" wrapText="0" indent="0" justifyLastLine="0" shrinkToFit="0" readingOrder="0"/>
      <border diagonalUp="0" diagonalDown="0" outline="0">
        <left style="thin">
          <color indexed="64"/>
        </left>
        <right style="thick">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4" formatCode="_-&quot;$&quot;* #,##0.00_-;\-&quot;$&quot;* #,##0.00_-;_-&quot;$&quot;* &quot;-&quot;??_-;_-@_-"/>
      <fill>
        <patternFill patternType="none">
          <fgColor indexed="64"/>
          <bgColor indexed="65"/>
        </patternFill>
      </fill>
      <alignment horizontal="center" vertical="center" textRotation="0" wrapText="1" relativeIndent="0" justifyLastLine="0" shrinkToFit="0" readingOrder="0"/>
      <border outline="0">
        <left style="thin">
          <color indexed="64"/>
        </left>
        <right style="thin">
          <color indexed="64"/>
        </right>
      </border>
    </dxf>
    <dxf>
      <font>
        <b/>
        <i val="0"/>
        <strike val="0"/>
        <condense val="0"/>
        <extend val="0"/>
        <outline val="0"/>
        <shadow val="0"/>
        <u val="none"/>
        <vertAlign val="baseline"/>
        <sz val="10"/>
        <color auto="1"/>
        <name val="Arial"/>
        <family val="2"/>
        <scheme val="none"/>
      </font>
      <numFmt numFmtId="34" formatCode="_-&quot;$&quot;* #,##0.00_-;\-&quot;$&quot;* #,##0.00_-;_-&quot;$&quot;* &quot;-&quot;??_-;_-@_-"/>
      <fill>
        <patternFill patternType="solid">
          <fgColor indexed="64"/>
          <bgColor rgb="FFFFFF9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9" formatCode="0.0000"/>
      <fill>
        <patternFill patternType="none">
          <fgColor indexed="64"/>
          <bgColor indexed="65"/>
        </patternFill>
      </fill>
      <alignment horizontal="right" vertical="center" textRotation="0" wrapText="1" relativeIndent="1" justifyLastLine="0" shrinkToFit="0" readingOrder="0"/>
      <border outline="0">
        <left/>
        <right style="thin">
          <color indexed="64"/>
        </right>
      </border>
    </dxf>
    <dxf>
      <font>
        <b/>
        <strike val="0"/>
        <outline val="0"/>
        <shadow val="0"/>
        <u val="none"/>
        <vertAlign val="baseline"/>
        <sz val="10"/>
        <color auto="1"/>
        <name val="Arial"/>
        <family val="2"/>
        <scheme val="none"/>
      </font>
      <numFmt numFmtId="169" formatCode="0.0000"/>
      <fill>
        <patternFill patternType="solid">
          <fgColor indexed="64"/>
          <bgColor rgb="FFFFFF99"/>
        </patternFill>
      </fill>
      <alignment horizontal="right" vertical="bottom" textRotation="0" wrapText="0" relativeIndent="1"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69" formatCode="0.0000"/>
      <fill>
        <patternFill patternType="solid">
          <fgColor indexed="64"/>
          <bgColor theme="0" tint="-4.9989318521683403E-2"/>
        </patternFill>
      </fill>
      <alignment horizontal="right" vertical="bottom" textRotation="0" wrapText="0" relativeIndent="1"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4" formatCode="0.00%"/>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69" formatCode="0.0000"/>
      <fill>
        <patternFill patternType="solid">
          <fgColor indexed="64"/>
          <bgColor rgb="FFFFFF00"/>
        </patternFill>
      </fill>
      <alignment horizontal="right" vertical="bottom"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textRotation="0" indent="0" justifyLastLine="0" shrinkToFit="0" readingOrder="0"/>
    </dxf>
    <dxf>
      <border outline="0">
        <left style="thin">
          <color indexed="64"/>
        </left>
      </border>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outline="0">
        <right style="thin">
          <color indexed="64"/>
        </right>
      </border>
    </dxf>
    <dxf>
      <border>
        <top style="double">
          <color indexed="64"/>
        </top>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solid">
          <fgColor indexed="64"/>
          <bgColor theme="1" tint="0.34998626667073579"/>
        </patternFill>
      </fill>
      <alignment horizontal="center" vertical="center" textRotation="0" wrapText="1" relativeIndent="0" justifyLastLine="0" shrinkToFit="0" readingOrder="0"/>
    </dxf>
  </dxfs>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E38224-A4CD-4EF8-B5CE-1AC657FBB05A}" name="Table34" displayName="Table34" ref="A7:T13" totalsRowCount="1" headerRowDxfId="48" dataDxfId="47" totalsRowDxfId="46" totalsRowBorderDxfId="45">
  <tableColumns count="20">
    <tableColumn id="1" xr3:uid="{2BDEBAA7-9889-4A0A-9894-2780A2D0B483}" name="PSP/DP" totalsRowLabel="Total" dataDxfId="44" totalsRowDxfId="24"/>
    <tableColumn id="2" xr3:uid="{B484B17F-4BF2-4CC2-8FFD-6B7556E8472F}" name="Permit Number" dataDxfId="43" totalsRowDxfId="23"/>
    <tableColumn id="3" xr3:uid="{D6761173-5251-4704-8759-99C1BE6D8602}" name="Property (8.)" totalsRowLabel="Total Proposed GDA" dataDxfId="42" totalsRowDxfId="22"/>
    <tableColumn id="5" xr3:uid="{94EDB571-20A9-48AF-9410-D5B5C027688B}" name="Stage" dataDxfId="41" totalsRowDxfId="21"/>
    <tableColumn id="6" xr3:uid="{2752F61E-E0B8-49E8-ABC7-B8C9E6F8A81F}" name="Total Site Area" totalsRowFunction="custom" dataDxfId="40" totalsRowDxfId="20" dataCellStyle="Comma">
      <totalsRowFormula>SUM(E8:E11)</totalsRowFormula>
    </tableColumn>
    <tableColumn id="7" xr3:uid="{9F359CE4-24D2-4D20-A6DC-0F614DDCFED7}" name="%_x000a_Open Space Required" dataDxfId="39" totalsRowDxfId="19" dataCellStyle="Percent"/>
    <tableColumn id="8" xr3:uid="{A055EF70-8456-4A27-A0FC-0D1CDE0A5F1B}" name="Open Space Required (ha)" totalsRowFunction="sum" dataDxfId="38" totalsRowDxfId="18">
      <calculatedColumnFormula>IFERROR(E8*F8,0)</calculatedColumnFormula>
    </tableColumn>
    <tableColumn id="9" xr3:uid="{C163426E-FDC2-49AE-A509-9AA30F350104}" name="Open Space Provided as per DCP (ha) (6.)" totalsRowFunction="sum" dataDxfId="37" totalsRowDxfId="17">
      <calculatedColumnFormula>0.9847*0.2</calculatedColumnFormula>
    </tableColumn>
    <tableColumn id="10" xr3:uid="{85666D1C-11EC-4C65-9313-F1425CC7B9F2}" name="Open Space Difference" totalsRowFunction="sum" dataDxfId="36" totalsRowDxfId="16">
      <calculatedColumnFormula>IFERROR(G8-H8,0)</calculatedColumnFormula>
    </tableColumn>
    <tableColumn id="11" xr3:uid="{42643371-6B34-4D95-8D9E-DD745D336AD7}" name="Rate per Hectare (2.)" dataDxfId="35" totalsRowDxfId="15" dataCellStyle="Comma"/>
    <tableColumn id="12" xr3:uid="{B1D528E5-DB18-40E6-8713-B9A0EB9B352E}" name="Total Stage Land Value" totalsRowFunction="sum" dataDxfId="34" totalsRowDxfId="14" dataCellStyle="Comma">
      <calculatedColumnFormula>IFERROR(E8*J8,0)</calculatedColumnFormula>
    </tableColumn>
    <tableColumn id="13" xr3:uid="{4092D233-A5C7-4817-BD25-5C41654F66C9}" name="Valuation Year" dataDxfId="33" totalsRowDxfId="13"/>
    <tableColumn id="14" xr3:uid="{45A53DFF-AD7E-4B04-8670-52A0FE3CCCE9}" name="Open Space Liability ($) (4.)" totalsRowFunction="sum" dataDxfId="32" totalsRowDxfId="12" dataCellStyle="Currency">
      <calculatedColumnFormula>IFERROR(J8*I8,0)</calculatedColumnFormula>
    </tableColumn>
    <tableColumn id="15" xr3:uid="{4E404524-1D36-4971-AE98-3C7AB59529B9}" name="Open Space Required Check" totalsRowFunction="custom" dataDxfId="31" totalsRowDxfId="11" dataCellStyle="Percent">
      <calculatedColumnFormula>IFERROR(G8/E8,0)</calculatedColumnFormula>
      <totalsRowFormula>IFERROR(G13/E13,0)</totalsRowFormula>
    </tableColumn>
    <tableColumn id="16" xr3:uid="{8CA8B4D6-A66C-434A-A51A-5D5D4043AF1D}" name="% Provided as per DCP" totalsRowFunction="custom" dataDxfId="30" totalsRowDxfId="10" dataCellStyle="Percent">
      <calculatedColumnFormula>IFERROR(H8/E8,0)</calculatedColumnFormula>
      <totalsRowFormula>IFERROR(H13/E13,0)</totalsRowFormula>
    </tableColumn>
    <tableColumn id="17" xr3:uid="{F3D78B45-C832-4A18-976D-990AE93D15FB}" name="Open Space % Difference" totalsRowFunction="custom" dataDxfId="29" totalsRowDxfId="9">
      <calculatedColumnFormula>IFERROR(N8-O8,0)</calculatedColumnFormula>
      <totalsRowFormula>IFERROR(N13-O13,0)</totalsRowFormula>
    </tableColumn>
    <tableColumn id="4" xr3:uid="{2EE1D81D-CE0C-4185-B195-B3D34EA376F6}" name="Open Space Liability ($) " totalsRowFunction="sum" dataDxfId="28" totalsRowDxfId="8">
      <calculatedColumnFormula>IFERROR(K8*P8,0)</calculatedColumnFormula>
    </tableColumn>
    <tableColumn id="18" xr3:uid="{9AA5238B-1C4F-4E1F-A29E-0C497E89CCD5}" name="SOC" dataDxfId="27" totalsRowDxfId="7"/>
    <tableColumn id="20" xr3:uid="{9AC8C7F3-BB14-442E-9099-1228AEF7F59F}" name="Total per combined Stage" dataDxfId="26" totalsRowDxfId="6" dataCellStyle="Currency"/>
    <tableColumn id="19" xr3:uid="{B8F47752-0547-46A4-94D5-0CFE76C87348}" name="Payment" totalsRowFunction="sum" dataDxfId="25" totalsRowDxfId="5"/>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7167D-A9B7-4C03-9253-524F1905EE89}">
  <sheetPr>
    <pageSetUpPr fitToPage="1"/>
  </sheetPr>
  <dimension ref="A1:T80"/>
  <sheetViews>
    <sheetView tabSelected="1" zoomScale="70" zoomScaleNormal="70" workbookViewId="0">
      <selection activeCell="A22" sqref="A22:L22"/>
    </sheetView>
  </sheetViews>
  <sheetFormatPr defaultRowHeight="14.5" x14ac:dyDescent="0.35"/>
  <cols>
    <col min="1" max="1" width="14.90625" style="201" bestFit="1" customWidth="1"/>
    <col min="2" max="2" width="60.81640625" style="201" customWidth="1"/>
    <col min="3" max="3" width="12.26953125" style="201" customWidth="1"/>
    <col min="4" max="4" width="12.54296875" style="201" customWidth="1"/>
    <col min="5" max="5" width="17.26953125" style="201" bestFit="1" customWidth="1"/>
    <col min="6" max="6" width="15.6328125" style="202" customWidth="1"/>
    <col min="7" max="7" width="24.54296875" style="201" bestFit="1" customWidth="1"/>
    <col min="8" max="8" width="14.7265625" style="201" customWidth="1"/>
    <col min="9" max="9" width="16.1796875" style="202" customWidth="1"/>
    <col min="10" max="10" width="24.1796875" style="202" customWidth="1"/>
    <col min="11" max="11" width="15" style="202" customWidth="1"/>
    <col min="12" max="12" width="14.26953125" style="202" customWidth="1"/>
    <col min="13" max="13" width="10.7265625" style="202" customWidth="1"/>
    <col min="14" max="14" width="38.453125" style="202" customWidth="1"/>
    <col min="15" max="19" width="15.7265625" style="202" customWidth="1"/>
    <col min="20" max="23" width="8.7265625" style="201"/>
    <col min="24" max="24" width="88.1796875" style="201" bestFit="1" customWidth="1"/>
    <col min="25" max="16384" width="8.7265625" style="201"/>
  </cols>
  <sheetData>
    <row r="1" spans="1:19" x14ac:dyDescent="0.35">
      <c r="A1" s="199" t="s">
        <v>1</v>
      </c>
      <c r="B1" s="199"/>
      <c r="C1" s="200"/>
    </row>
    <row r="2" spans="1:19" x14ac:dyDescent="0.35">
      <c r="A2" s="199" t="s">
        <v>101</v>
      </c>
      <c r="B2" s="199"/>
      <c r="C2" s="200"/>
    </row>
    <row r="3" spans="1:19" x14ac:dyDescent="0.35">
      <c r="A3" s="44"/>
      <c r="B3" s="44"/>
      <c r="C3" s="200"/>
    </row>
    <row r="4" spans="1:19" x14ac:dyDescent="0.35">
      <c r="A4" s="203" t="s">
        <v>23</v>
      </c>
      <c r="B4" s="203"/>
      <c r="C4" s="204"/>
      <c r="D4" s="204"/>
      <c r="E4" s="204"/>
      <c r="G4" s="202"/>
      <c r="H4" s="202"/>
    </row>
    <row r="5" spans="1:19" x14ac:dyDescent="0.35">
      <c r="A5" s="203" t="s">
        <v>17</v>
      </c>
      <c r="B5" s="203"/>
      <c r="C5" s="204"/>
      <c r="D5" s="204"/>
      <c r="E5" s="204"/>
      <c r="G5" s="202"/>
      <c r="H5" s="202"/>
    </row>
    <row r="6" spans="1:19" x14ac:dyDescent="0.35">
      <c r="A6" s="205" t="s">
        <v>57</v>
      </c>
      <c r="B6" s="205"/>
      <c r="C6" s="206"/>
      <c r="D6" s="206"/>
      <c r="E6" s="206"/>
      <c r="G6" s="202"/>
      <c r="H6" s="202"/>
    </row>
    <row r="7" spans="1:19" ht="62.15" customHeight="1" x14ac:dyDescent="0.35">
      <c r="A7" s="207" t="s">
        <v>13</v>
      </c>
      <c r="B7" s="207" t="s">
        <v>14</v>
      </c>
      <c r="C7" s="80" t="s">
        <v>15</v>
      </c>
      <c r="D7" s="80" t="s">
        <v>72</v>
      </c>
      <c r="E7" s="80" t="s">
        <v>103</v>
      </c>
      <c r="F7" s="80" t="s">
        <v>102</v>
      </c>
      <c r="G7" s="80" t="s">
        <v>73</v>
      </c>
      <c r="H7" s="80" t="s">
        <v>71</v>
      </c>
      <c r="I7" s="80" t="s">
        <v>53</v>
      </c>
      <c r="J7" s="80" t="s">
        <v>16</v>
      </c>
      <c r="K7" s="80" t="s">
        <v>104</v>
      </c>
      <c r="S7" s="201"/>
    </row>
    <row r="8" spans="1:19" x14ac:dyDescent="0.35">
      <c r="A8" s="225"/>
      <c r="B8" s="73"/>
      <c r="C8" s="226"/>
      <c r="D8" s="227"/>
      <c r="E8" s="227"/>
      <c r="F8" s="227"/>
      <c r="G8" s="228">
        <f>F8-E8</f>
        <v>0</v>
      </c>
      <c r="H8" s="229"/>
      <c r="I8" s="230" t="e">
        <f>F8/D8</f>
        <v>#DIV/0!</v>
      </c>
      <c r="J8" s="231"/>
      <c r="K8" s="73"/>
      <c r="S8" s="201"/>
    </row>
    <row r="9" spans="1:19" x14ac:dyDescent="0.35">
      <c r="A9" s="232"/>
      <c r="B9" s="71"/>
      <c r="C9" s="233"/>
      <c r="D9" s="234"/>
      <c r="E9" s="234"/>
      <c r="F9" s="234"/>
      <c r="G9" s="235">
        <f t="shared" ref="G9:G15" si="0">F9-E9</f>
        <v>0</v>
      </c>
      <c r="H9" s="236"/>
      <c r="I9" s="237" t="e">
        <f t="shared" ref="I9:I15" si="1">F9/D9</f>
        <v>#DIV/0!</v>
      </c>
      <c r="J9" s="238"/>
      <c r="K9" s="71"/>
      <c r="S9" s="201"/>
    </row>
    <row r="10" spans="1:19" x14ac:dyDescent="0.35">
      <c r="A10" s="225"/>
      <c r="B10" s="73"/>
      <c r="C10" s="226"/>
      <c r="D10" s="239"/>
      <c r="E10" s="239"/>
      <c r="F10" s="239"/>
      <c r="G10" s="228">
        <f t="shared" si="0"/>
        <v>0</v>
      </c>
      <c r="H10" s="229"/>
      <c r="I10" s="230" t="e">
        <f t="shared" si="1"/>
        <v>#DIV/0!</v>
      </c>
      <c r="J10" s="231"/>
      <c r="K10" s="73"/>
      <c r="S10" s="201"/>
    </row>
    <row r="11" spans="1:19" x14ac:dyDescent="0.35">
      <c r="A11" s="232"/>
      <c r="B11" s="71"/>
      <c r="C11" s="233"/>
      <c r="D11" s="234"/>
      <c r="E11" s="234"/>
      <c r="F11" s="234"/>
      <c r="G11" s="235">
        <f t="shared" si="0"/>
        <v>0</v>
      </c>
      <c r="H11" s="236"/>
      <c r="I11" s="237" t="e">
        <f t="shared" si="1"/>
        <v>#DIV/0!</v>
      </c>
      <c r="J11" s="238"/>
      <c r="K11" s="71"/>
      <c r="S11" s="201"/>
    </row>
    <row r="12" spans="1:19" x14ac:dyDescent="0.35">
      <c r="A12" s="225"/>
      <c r="B12" s="73"/>
      <c r="C12" s="226"/>
      <c r="D12" s="239"/>
      <c r="E12" s="239"/>
      <c r="F12" s="239"/>
      <c r="G12" s="228">
        <f t="shared" si="0"/>
        <v>0</v>
      </c>
      <c r="H12" s="229"/>
      <c r="I12" s="230" t="e">
        <f t="shared" si="1"/>
        <v>#DIV/0!</v>
      </c>
      <c r="J12" s="231"/>
      <c r="K12" s="73"/>
      <c r="S12" s="201"/>
    </row>
    <row r="13" spans="1:19" x14ac:dyDescent="0.35">
      <c r="A13" s="232"/>
      <c r="B13" s="71"/>
      <c r="C13" s="240"/>
      <c r="D13" s="234"/>
      <c r="E13" s="234"/>
      <c r="F13" s="234"/>
      <c r="G13" s="235">
        <f t="shared" si="0"/>
        <v>0</v>
      </c>
      <c r="H13" s="236"/>
      <c r="I13" s="237" t="e">
        <f t="shared" si="1"/>
        <v>#DIV/0!</v>
      </c>
      <c r="J13" s="238"/>
      <c r="K13" s="71"/>
      <c r="S13" s="201"/>
    </row>
    <row r="14" spans="1:19" x14ac:dyDescent="0.35">
      <c r="A14" s="225"/>
      <c r="B14" s="73"/>
      <c r="C14" s="241"/>
      <c r="D14" s="239"/>
      <c r="E14" s="239"/>
      <c r="F14" s="239"/>
      <c r="G14" s="228">
        <f t="shared" si="0"/>
        <v>0</v>
      </c>
      <c r="H14" s="229"/>
      <c r="I14" s="230" t="e">
        <f t="shared" si="1"/>
        <v>#DIV/0!</v>
      </c>
      <c r="J14" s="231"/>
      <c r="K14" s="73"/>
      <c r="S14" s="201"/>
    </row>
    <row r="15" spans="1:19" x14ac:dyDescent="0.35">
      <c r="A15" s="232"/>
      <c r="B15" s="71"/>
      <c r="C15" s="240"/>
      <c r="D15" s="234"/>
      <c r="E15" s="234"/>
      <c r="F15" s="234"/>
      <c r="G15" s="235">
        <f t="shared" si="0"/>
        <v>0</v>
      </c>
      <c r="H15" s="236"/>
      <c r="I15" s="237" t="e">
        <f t="shared" si="1"/>
        <v>#DIV/0!</v>
      </c>
      <c r="J15" s="238"/>
      <c r="K15" s="71"/>
      <c r="S15" s="201"/>
    </row>
    <row r="16" spans="1:19" x14ac:dyDescent="0.35">
      <c r="S16" s="201"/>
    </row>
    <row r="17" spans="1:20" x14ac:dyDescent="0.35">
      <c r="F17" s="201"/>
      <c r="S17" s="201"/>
    </row>
    <row r="18" spans="1:20" x14ac:dyDescent="0.35">
      <c r="A18" s="210" t="s">
        <v>3</v>
      </c>
      <c r="F18" s="201"/>
      <c r="S18" s="201"/>
    </row>
    <row r="19" spans="1:20" s="202" customFormat="1" ht="28" customHeight="1" x14ac:dyDescent="0.35">
      <c r="A19" s="156" t="s">
        <v>26</v>
      </c>
      <c r="B19" s="156"/>
      <c r="C19" s="156"/>
      <c r="D19" s="156"/>
      <c r="E19" s="156"/>
      <c r="F19" s="156"/>
      <c r="G19" s="156"/>
      <c r="H19" s="156"/>
      <c r="I19" s="156"/>
      <c r="J19" s="156"/>
      <c r="K19" s="156"/>
      <c r="L19" s="156"/>
    </row>
    <row r="20" spans="1:20" s="202" customFormat="1" ht="28" customHeight="1" x14ac:dyDescent="0.35">
      <c r="A20" s="156" t="s">
        <v>51</v>
      </c>
      <c r="B20" s="156"/>
      <c r="C20" s="156"/>
      <c r="D20" s="156"/>
      <c r="E20" s="156"/>
      <c r="F20" s="156"/>
      <c r="G20" s="156"/>
      <c r="H20" s="156"/>
      <c r="I20" s="156"/>
      <c r="J20" s="156"/>
      <c r="K20" s="156"/>
      <c r="L20" s="156"/>
    </row>
    <row r="21" spans="1:20" s="202" customFormat="1" ht="28" customHeight="1" x14ac:dyDescent="0.35">
      <c r="A21" s="156" t="s">
        <v>56</v>
      </c>
      <c r="B21" s="156"/>
      <c r="C21" s="156"/>
      <c r="D21" s="156"/>
      <c r="E21" s="156"/>
      <c r="F21" s="156"/>
      <c r="G21" s="156"/>
      <c r="H21" s="156"/>
      <c r="I21" s="156"/>
      <c r="J21" s="156"/>
      <c r="K21" s="156"/>
      <c r="L21" s="156"/>
    </row>
    <row r="22" spans="1:20" s="202" customFormat="1" ht="28" customHeight="1" x14ac:dyDescent="0.35">
      <c r="A22" s="156" t="s">
        <v>52</v>
      </c>
      <c r="B22" s="156"/>
      <c r="C22" s="156"/>
      <c r="D22" s="156"/>
      <c r="E22" s="156"/>
      <c r="F22" s="156"/>
      <c r="G22" s="156"/>
      <c r="H22" s="156"/>
      <c r="I22" s="156"/>
      <c r="J22" s="156"/>
      <c r="K22" s="156"/>
      <c r="L22" s="156"/>
    </row>
    <row r="23" spans="1:20" s="202" customFormat="1" ht="28" customHeight="1" x14ac:dyDescent="0.35">
      <c r="A23" s="156" t="s">
        <v>70</v>
      </c>
      <c r="B23" s="156"/>
      <c r="C23" s="156"/>
      <c r="D23" s="156"/>
      <c r="E23" s="156"/>
      <c r="F23" s="156"/>
      <c r="G23" s="156"/>
      <c r="H23" s="156"/>
      <c r="I23" s="156"/>
      <c r="J23" s="156"/>
      <c r="K23" s="156"/>
      <c r="L23" s="156"/>
      <c r="M23" s="107"/>
    </row>
    <row r="24" spans="1:20" s="202" customFormat="1" ht="28" customHeight="1" x14ac:dyDescent="0.35">
      <c r="A24" s="156" t="s">
        <v>74</v>
      </c>
      <c r="B24" s="156"/>
      <c r="C24" s="156"/>
      <c r="D24" s="156"/>
      <c r="E24" s="156"/>
      <c r="F24" s="156"/>
      <c r="G24" s="156"/>
      <c r="H24" s="156"/>
      <c r="I24" s="156"/>
      <c r="J24" s="156"/>
      <c r="K24" s="156"/>
      <c r="L24" s="156"/>
      <c r="M24" s="107"/>
    </row>
    <row r="25" spans="1:20" s="202" customFormat="1" ht="28" customHeight="1" x14ac:dyDescent="0.35">
      <c r="A25" s="211" t="s">
        <v>75</v>
      </c>
      <c r="B25" s="211"/>
      <c r="C25" s="211"/>
      <c r="D25" s="211"/>
      <c r="E25" s="211"/>
      <c r="F25" s="211"/>
      <c r="G25" s="211"/>
      <c r="H25" s="211"/>
      <c r="I25" s="211"/>
      <c r="J25" s="211"/>
      <c r="K25" s="211"/>
      <c r="L25" s="211"/>
      <c r="M25" s="107"/>
    </row>
    <row r="26" spans="1:20" s="202" customFormat="1" ht="28" customHeight="1" x14ac:dyDescent="0.35">
      <c r="A26" s="211" t="s">
        <v>76</v>
      </c>
      <c r="B26" s="211"/>
      <c r="C26" s="211"/>
      <c r="D26" s="211"/>
      <c r="E26" s="211"/>
      <c r="F26" s="211"/>
      <c r="G26" s="211"/>
      <c r="H26" s="211"/>
      <c r="I26" s="211"/>
      <c r="J26" s="211"/>
      <c r="K26" s="211"/>
      <c r="L26" s="211"/>
      <c r="M26" s="107"/>
    </row>
    <row r="27" spans="1:20" s="202" customFormat="1" ht="28" customHeight="1" x14ac:dyDescent="0.35">
      <c r="A27" s="211" t="s">
        <v>77</v>
      </c>
      <c r="B27" s="211"/>
      <c r="C27" s="211"/>
      <c r="D27" s="211"/>
      <c r="E27" s="211"/>
      <c r="F27" s="211"/>
      <c r="G27" s="211"/>
      <c r="H27" s="211"/>
      <c r="I27" s="211"/>
      <c r="J27" s="211"/>
      <c r="K27" s="211"/>
      <c r="L27" s="211"/>
      <c r="M27" s="107"/>
    </row>
    <row r="28" spans="1:20" s="202" customFormat="1" ht="28" customHeight="1" x14ac:dyDescent="0.35">
      <c r="M28" s="212" t="s">
        <v>42</v>
      </c>
      <c r="N28" s="212"/>
      <c r="O28" s="212"/>
      <c r="P28" s="212"/>
      <c r="Q28" s="212"/>
      <c r="R28" s="212"/>
      <c r="S28" s="212"/>
    </row>
    <row r="29" spans="1:20" x14ac:dyDescent="0.35">
      <c r="T29" s="202"/>
    </row>
    <row r="30" spans="1:20" ht="63.5" customHeight="1" x14ac:dyDescent="0.35">
      <c r="M30" s="80" t="s">
        <v>13</v>
      </c>
      <c r="N30" s="80" t="s">
        <v>35</v>
      </c>
      <c r="O30" s="80" t="s">
        <v>40</v>
      </c>
      <c r="P30" s="80" t="s">
        <v>36</v>
      </c>
      <c r="Q30" s="80" t="s">
        <v>37</v>
      </c>
      <c r="R30" s="80" t="s">
        <v>54</v>
      </c>
      <c r="S30" s="80" t="s">
        <v>38</v>
      </c>
      <c r="T30" s="202"/>
    </row>
    <row r="31" spans="1:20" ht="19.25" customHeight="1" x14ac:dyDescent="0.35">
      <c r="K31" s="213"/>
      <c r="L31" s="213"/>
      <c r="M31" s="214" t="s">
        <v>69</v>
      </c>
      <c r="N31" s="215"/>
      <c r="O31" s="215"/>
      <c r="P31" s="215"/>
      <c r="Q31" s="215"/>
      <c r="R31" s="215"/>
      <c r="S31" s="216"/>
      <c r="T31" s="202"/>
    </row>
    <row r="32" spans="1:20" x14ac:dyDescent="0.35">
      <c r="M32" s="73"/>
      <c r="N32" s="73"/>
      <c r="O32" s="73"/>
      <c r="P32" s="101"/>
      <c r="Q32" s="76"/>
      <c r="R32" s="78"/>
      <c r="S32" s="74"/>
      <c r="T32" s="202"/>
    </row>
    <row r="33" spans="11:20" x14ac:dyDescent="0.35">
      <c r="K33" s="213"/>
      <c r="M33" s="208"/>
      <c r="N33" s="71"/>
      <c r="O33" s="71"/>
      <c r="P33" s="75"/>
      <c r="Q33" s="77"/>
      <c r="R33" s="79"/>
      <c r="S33" s="75"/>
      <c r="T33" s="202"/>
    </row>
    <row r="34" spans="11:20" x14ac:dyDescent="0.35">
      <c r="M34" s="209"/>
      <c r="N34" s="73"/>
      <c r="O34" s="73"/>
      <c r="P34" s="74"/>
      <c r="Q34" s="76"/>
      <c r="R34" s="78"/>
      <c r="S34" s="74"/>
      <c r="T34" s="202"/>
    </row>
    <row r="35" spans="11:20" x14ac:dyDescent="0.35">
      <c r="M35" s="217"/>
      <c r="N35" s="218"/>
      <c r="O35" s="218"/>
      <c r="P35" s="218"/>
      <c r="Q35" s="219"/>
      <c r="R35" s="81" t="s">
        <v>41</v>
      </c>
      <c r="S35" s="82">
        <f>SUM(S32:S34)</f>
        <v>0</v>
      </c>
      <c r="T35" s="202"/>
    </row>
    <row r="36" spans="11:20" ht="17.649999999999999" customHeight="1" x14ac:dyDescent="0.35">
      <c r="M36" s="220" t="s">
        <v>39</v>
      </c>
      <c r="N36" s="221"/>
      <c r="O36" s="221"/>
      <c r="P36" s="221"/>
      <c r="Q36" s="221"/>
      <c r="R36" s="221"/>
      <c r="S36" s="222"/>
    </row>
    <row r="37" spans="11:20" x14ac:dyDescent="0.35">
      <c r="M37" s="73"/>
      <c r="N37" s="73"/>
      <c r="O37" s="73"/>
      <c r="P37" s="74"/>
      <c r="Q37" s="76"/>
      <c r="R37" s="78"/>
      <c r="S37" s="74"/>
    </row>
    <row r="38" spans="11:20" x14ac:dyDescent="0.35">
      <c r="M38" s="208"/>
      <c r="N38" s="71"/>
      <c r="O38" s="71"/>
      <c r="P38" s="75"/>
      <c r="Q38" s="77"/>
      <c r="R38" s="79"/>
      <c r="S38" s="75"/>
    </row>
    <row r="39" spans="11:20" x14ac:dyDescent="0.35">
      <c r="K39" s="213"/>
      <c r="M39" s="209"/>
      <c r="N39" s="73"/>
      <c r="O39" s="73"/>
      <c r="P39" s="74"/>
      <c r="Q39" s="76"/>
      <c r="R39" s="78"/>
      <c r="S39" s="74"/>
    </row>
    <row r="40" spans="11:20" x14ac:dyDescent="0.35">
      <c r="M40" s="217"/>
      <c r="N40" s="218"/>
      <c r="O40" s="218"/>
      <c r="P40" s="218"/>
      <c r="Q40" s="219"/>
      <c r="R40" s="81" t="s">
        <v>41</v>
      </c>
      <c r="S40" s="82">
        <f>SUM(S37:S39)</f>
        <v>0</v>
      </c>
    </row>
    <row r="41" spans="11:20" x14ac:dyDescent="0.35">
      <c r="K41" s="213"/>
      <c r="M41" s="220" t="s">
        <v>43</v>
      </c>
      <c r="N41" s="221"/>
      <c r="O41" s="221"/>
      <c r="P41" s="221"/>
      <c r="Q41" s="221"/>
      <c r="R41" s="221"/>
      <c r="S41" s="222"/>
    </row>
    <row r="42" spans="11:20" x14ac:dyDescent="0.35">
      <c r="M42" s="73"/>
      <c r="N42" s="73"/>
      <c r="O42" s="73"/>
      <c r="P42" s="74"/>
      <c r="Q42" s="76"/>
      <c r="R42" s="78"/>
      <c r="S42" s="74"/>
    </row>
    <row r="43" spans="11:20" x14ac:dyDescent="0.35">
      <c r="M43" s="208"/>
      <c r="N43" s="71"/>
      <c r="O43" s="71"/>
      <c r="P43" s="75"/>
      <c r="Q43" s="77"/>
      <c r="R43" s="79"/>
      <c r="S43" s="75"/>
    </row>
    <row r="44" spans="11:20" x14ac:dyDescent="0.35">
      <c r="K44" s="213"/>
      <c r="M44" s="209"/>
      <c r="N44" s="73"/>
      <c r="O44" s="73"/>
      <c r="P44" s="74"/>
      <c r="Q44" s="76"/>
      <c r="R44" s="78"/>
      <c r="S44" s="74"/>
    </row>
    <row r="45" spans="11:20" x14ac:dyDescent="0.35">
      <c r="M45" s="217"/>
      <c r="N45" s="218"/>
      <c r="O45" s="218"/>
      <c r="P45" s="218"/>
      <c r="Q45" s="219"/>
      <c r="R45" s="81" t="s">
        <v>41</v>
      </c>
      <c r="S45" s="82">
        <f>SUM(S42:S44)</f>
        <v>0</v>
      </c>
    </row>
    <row r="46" spans="11:20" x14ac:dyDescent="0.35">
      <c r="M46" s="220" t="s">
        <v>44</v>
      </c>
      <c r="N46" s="221"/>
      <c r="O46" s="221"/>
      <c r="P46" s="221"/>
      <c r="Q46" s="221"/>
      <c r="R46" s="221"/>
      <c r="S46" s="222"/>
    </row>
    <row r="47" spans="11:20" x14ac:dyDescent="0.35">
      <c r="M47" s="73"/>
      <c r="N47" s="73"/>
      <c r="O47" s="73"/>
      <c r="P47" s="74"/>
      <c r="Q47" s="76"/>
      <c r="R47" s="78"/>
      <c r="S47" s="74"/>
    </row>
    <row r="48" spans="11:20" x14ac:dyDescent="0.35">
      <c r="K48" s="213"/>
      <c r="M48" s="208"/>
      <c r="N48" s="71"/>
      <c r="O48" s="71"/>
      <c r="P48" s="75"/>
      <c r="Q48" s="77"/>
      <c r="R48" s="79"/>
      <c r="S48" s="75"/>
    </row>
    <row r="49" spans="11:19" x14ac:dyDescent="0.35">
      <c r="M49" s="209"/>
      <c r="N49" s="73"/>
      <c r="O49" s="73"/>
      <c r="P49" s="74"/>
      <c r="Q49" s="76"/>
      <c r="R49" s="78"/>
      <c r="S49" s="74"/>
    </row>
    <row r="50" spans="11:19" x14ac:dyDescent="0.35">
      <c r="K50" s="213"/>
      <c r="M50" s="217"/>
      <c r="N50" s="218"/>
      <c r="O50" s="218"/>
      <c r="P50" s="218"/>
      <c r="Q50" s="219"/>
      <c r="R50" s="81" t="s">
        <v>41</v>
      </c>
      <c r="S50" s="82">
        <f>SUM(S47:S49)</f>
        <v>0</v>
      </c>
    </row>
    <row r="51" spans="11:19" x14ac:dyDescent="0.35">
      <c r="M51" s="223"/>
      <c r="N51" s="224"/>
      <c r="O51" s="224"/>
    </row>
    <row r="52" spans="11:19" x14ac:dyDescent="0.35">
      <c r="M52" s="223"/>
      <c r="N52" s="224"/>
      <c r="O52" s="224"/>
    </row>
    <row r="53" spans="11:19" x14ac:dyDescent="0.35">
      <c r="M53" s="223"/>
      <c r="N53" s="224"/>
      <c r="O53" s="224"/>
    </row>
    <row r="54" spans="11:19" x14ac:dyDescent="0.35">
      <c r="K54" s="213"/>
      <c r="M54" s="223"/>
      <c r="N54" s="224"/>
      <c r="O54" s="224"/>
    </row>
    <row r="55" spans="11:19" x14ac:dyDescent="0.35">
      <c r="M55" s="223"/>
      <c r="N55" s="224"/>
      <c r="O55" s="224"/>
    </row>
    <row r="56" spans="11:19" x14ac:dyDescent="0.35">
      <c r="K56" s="213"/>
      <c r="M56" s="223"/>
      <c r="N56" s="224"/>
      <c r="O56" s="224"/>
    </row>
    <row r="57" spans="11:19" x14ac:dyDescent="0.35">
      <c r="M57" s="223"/>
      <c r="N57" s="224"/>
      <c r="O57" s="224"/>
    </row>
    <row r="58" spans="11:19" x14ac:dyDescent="0.35">
      <c r="M58" s="223"/>
    </row>
    <row r="59" spans="11:19" x14ac:dyDescent="0.35">
      <c r="K59" s="213"/>
      <c r="M59" s="223"/>
      <c r="N59" s="224"/>
      <c r="O59" s="224"/>
    </row>
    <row r="60" spans="11:19" x14ac:dyDescent="0.35">
      <c r="M60" s="223"/>
    </row>
    <row r="61" spans="11:19" x14ac:dyDescent="0.35">
      <c r="M61" s="223"/>
      <c r="N61" s="224"/>
      <c r="O61" s="224"/>
    </row>
    <row r="62" spans="11:19" x14ac:dyDescent="0.35">
      <c r="K62" s="213"/>
      <c r="M62" s="223"/>
      <c r="N62" s="224"/>
      <c r="O62" s="224"/>
    </row>
    <row r="63" spans="11:19" x14ac:dyDescent="0.35">
      <c r="M63" s="223"/>
    </row>
    <row r="64" spans="11:19" x14ac:dyDescent="0.35">
      <c r="M64" s="223"/>
      <c r="N64" s="224"/>
      <c r="O64" s="224"/>
    </row>
    <row r="65" spans="11:15" x14ac:dyDescent="0.35">
      <c r="K65" s="213"/>
      <c r="M65" s="223"/>
      <c r="N65" s="224"/>
      <c r="O65" s="224"/>
    </row>
    <row r="66" spans="11:15" x14ac:dyDescent="0.35">
      <c r="M66" s="223"/>
    </row>
    <row r="67" spans="11:15" x14ac:dyDescent="0.35">
      <c r="K67" s="213"/>
      <c r="M67" s="223"/>
      <c r="N67" s="224"/>
      <c r="O67" s="224"/>
    </row>
    <row r="68" spans="11:15" x14ac:dyDescent="0.35">
      <c r="M68" s="223"/>
      <c r="N68" s="224"/>
      <c r="O68" s="224"/>
    </row>
    <row r="69" spans="11:15" x14ac:dyDescent="0.35">
      <c r="K69" s="213"/>
      <c r="M69" s="223"/>
    </row>
    <row r="70" spans="11:15" x14ac:dyDescent="0.35">
      <c r="M70" s="223"/>
      <c r="N70" s="224"/>
      <c r="O70" s="224"/>
    </row>
    <row r="71" spans="11:15" x14ac:dyDescent="0.35">
      <c r="M71" s="223"/>
    </row>
    <row r="72" spans="11:15" x14ac:dyDescent="0.35">
      <c r="M72" s="223"/>
      <c r="N72" s="224"/>
      <c r="O72" s="224"/>
    </row>
    <row r="73" spans="11:15" x14ac:dyDescent="0.35">
      <c r="M73" s="223"/>
    </row>
    <row r="74" spans="11:15" x14ac:dyDescent="0.35">
      <c r="M74" s="223"/>
      <c r="N74" s="224"/>
      <c r="O74" s="224"/>
    </row>
    <row r="75" spans="11:15" x14ac:dyDescent="0.35">
      <c r="M75" s="223"/>
    </row>
    <row r="76" spans="11:15" x14ac:dyDescent="0.35">
      <c r="M76" s="223"/>
    </row>
    <row r="77" spans="11:15" x14ac:dyDescent="0.35">
      <c r="M77" s="223"/>
    </row>
    <row r="78" spans="11:15" x14ac:dyDescent="0.35">
      <c r="M78" s="223"/>
    </row>
    <row r="79" spans="11:15" x14ac:dyDescent="0.35">
      <c r="M79" s="223"/>
    </row>
    <row r="80" spans="11:15" x14ac:dyDescent="0.35">
      <c r="M80" s="223"/>
    </row>
  </sheetData>
  <protectedRanges>
    <protectedRange algorithmName="SHA-512" hashValue="laQAqAUL/c5Ty6xoouqHW8SpcHsQKGPWyp8/NCuTeQJKiAmsirwDxOxA2taQDk+cwMkDZ7rzySlTJ3AYCXAF0w==" saltValue="PMy6QycVq8pzpBzYWmemnQ==" spinCount="100000" sqref="A16:B16" name="Range1"/>
  </protectedRanges>
  <mergeCells count="26">
    <mergeCell ref="C6:E6"/>
    <mergeCell ref="A24:L24"/>
    <mergeCell ref="A2:B2"/>
    <mergeCell ref="M50:Q50"/>
    <mergeCell ref="M36:S36"/>
    <mergeCell ref="M35:Q35"/>
    <mergeCell ref="M40:Q40"/>
    <mergeCell ref="M41:S41"/>
    <mergeCell ref="M45:Q45"/>
    <mergeCell ref="M46:S46"/>
    <mergeCell ref="A1:B1"/>
    <mergeCell ref="A4:B4"/>
    <mergeCell ref="A5:B5"/>
    <mergeCell ref="A6:B6"/>
    <mergeCell ref="M31:S31"/>
    <mergeCell ref="M28:S28"/>
    <mergeCell ref="A19:L19"/>
    <mergeCell ref="A20:L20"/>
    <mergeCell ref="A21:L21"/>
    <mergeCell ref="A25:L25"/>
    <mergeCell ref="A26:L26"/>
    <mergeCell ref="A27:L27"/>
    <mergeCell ref="A23:L23"/>
    <mergeCell ref="A22:L22"/>
    <mergeCell ref="C4:E4"/>
    <mergeCell ref="C5:E5"/>
  </mergeCells>
  <conditionalFormatting sqref="G8:G15">
    <cfRule type="cellIs" dxfId="0" priority="1" operator="equal">
      <formula>0</formula>
    </cfRule>
  </conditionalFormatting>
  <pageMargins left="0.7" right="0.7" top="0.75" bottom="0.75"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2"/>
  <sheetViews>
    <sheetView zoomScale="85" zoomScaleNormal="85" zoomScaleSheetLayoutView="85" workbookViewId="0">
      <selection activeCell="C4" sqref="C4:E4"/>
    </sheetView>
  </sheetViews>
  <sheetFormatPr defaultColWidth="9.26953125" defaultRowHeight="14.5" x14ac:dyDescent="0.35"/>
  <cols>
    <col min="1" max="2" width="15.6328125" style="1" customWidth="1"/>
    <col min="3" max="4" width="12.7265625" style="1" customWidth="1"/>
    <col min="5" max="5" width="15.6328125" style="1" customWidth="1"/>
    <col min="6" max="6" width="15.36328125" style="1" bestFit="1" customWidth="1"/>
    <col min="7" max="7" width="8.6328125" style="1" customWidth="1"/>
    <col min="8" max="11" width="20.6328125" style="1" customWidth="1"/>
    <col min="12" max="12" width="20.6328125" customWidth="1"/>
    <col min="13" max="13" width="20.6328125" style="1" customWidth="1"/>
    <col min="14" max="14" width="19.6328125" style="1" customWidth="1"/>
    <col min="15" max="16384" width="9.26953125" style="1"/>
  </cols>
  <sheetData>
    <row r="1" spans="1:14" x14ac:dyDescent="0.35">
      <c r="A1" s="45" t="s">
        <v>1</v>
      </c>
      <c r="B1" s="5"/>
    </row>
    <row r="2" spans="1:14" x14ac:dyDescent="0.35">
      <c r="A2" s="45" t="s">
        <v>55</v>
      </c>
      <c r="B2" s="5"/>
      <c r="M2" s="163" t="s">
        <v>45</v>
      </c>
    </row>
    <row r="3" spans="1:14" x14ac:dyDescent="0.35">
      <c r="A3" s="102"/>
      <c r="B3" s="5"/>
      <c r="M3" s="163"/>
    </row>
    <row r="4" spans="1:14" ht="15.5" customHeight="1" x14ac:dyDescent="0.35">
      <c r="A4" s="154" t="s">
        <v>23</v>
      </c>
      <c r="B4" s="154"/>
      <c r="C4" s="157"/>
      <c r="D4" s="157"/>
      <c r="E4" s="157"/>
      <c r="M4" s="163"/>
      <c r="N4" s="17"/>
    </row>
    <row r="5" spans="1:14" x14ac:dyDescent="0.35">
      <c r="A5" s="154" t="s">
        <v>17</v>
      </c>
      <c r="B5" s="154"/>
      <c r="C5" s="157"/>
      <c r="D5" s="157"/>
      <c r="E5" s="157"/>
      <c r="M5" s="164"/>
      <c r="N5" s="17"/>
    </row>
    <row r="6" spans="1:14" x14ac:dyDescent="0.35">
      <c r="A6" s="155" t="s">
        <v>24</v>
      </c>
      <c r="B6" s="155"/>
      <c r="C6" s="158"/>
      <c r="D6" s="158"/>
      <c r="E6" s="158"/>
      <c r="M6" s="16"/>
      <c r="N6" s="17"/>
    </row>
    <row r="7" spans="1:14" s="104" customFormat="1" ht="52" x14ac:dyDescent="0.35">
      <c r="A7" s="57" t="s">
        <v>18</v>
      </c>
      <c r="B7" s="58" t="s">
        <v>32</v>
      </c>
      <c r="C7" s="58" t="s">
        <v>96</v>
      </c>
      <c r="D7" s="57" t="s">
        <v>0</v>
      </c>
      <c r="E7" s="58" t="s">
        <v>100</v>
      </c>
      <c r="F7" s="58" t="s">
        <v>97</v>
      </c>
      <c r="G7" s="58" t="s">
        <v>95</v>
      </c>
      <c r="H7" s="58" t="s">
        <v>4</v>
      </c>
      <c r="I7" s="58" t="s">
        <v>50</v>
      </c>
      <c r="J7" s="58" t="s">
        <v>99</v>
      </c>
      <c r="K7" s="58" t="s">
        <v>34</v>
      </c>
      <c r="L7" s="58" t="s">
        <v>47</v>
      </c>
      <c r="M7" s="85" t="s">
        <v>48</v>
      </c>
    </row>
    <row r="8" spans="1:14" s="104" customFormat="1" ht="14" x14ac:dyDescent="0.35">
      <c r="A8" s="132" t="s">
        <v>84</v>
      </c>
      <c r="B8" s="133"/>
      <c r="C8" s="133"/>
      <c r="D8" s="133"/>
      <c r="E8" s="143"/>
      <c r="F8" s="148">
        <f>$A$18</f>
        <v>173958.44</v>
      </c>
      <c r="G8" s="151" t="str">
        <f>C$18</f>
        <v>2024/25</v>
      </c>
      <c r="H8" s="59">
        <f>E8*F8</f>
        <v>0</v>
      </c>
      <c r="I8" s="134"/>
      <c r="J8" s="60">
        <f>SUM('PIP Table'!S35)</f>
        <v>0</v>
      </c>
      <c r="K8" s="60">
        <f>'POS Schedule'!M8</f>
        <v>0</v>
      </c>
      <c r="L8" s="61">
        <f>(H8-J8)+K8</f>
        <v>0</v>
      </c>
      <c r="M8" s="83">
        <f>L8</f>
        <v>0</v>
      </c>
    </row>
    <row r="9" spans="1:14" s="104" customFormat="1" ht="14" x14ac:dyDescent="0.35">
      <c r="A9" s="135"/>
      <c r="B9" s="72"/>
      <c r="C9" s="72"/>
      <c r="D9" s="72"/>
      <c r="E9" s="144"/>
      <c r="F9" s="149">
        <f>$A$18</f>
        <v>173958.44</v>
      </c>
      <c r="G9" s="152" t="str">
        <f t="shared" ref="G9:G12" si="0">C$18</f>
        <v>2024/25</v>
      </c>
      <c r="H9" s="7">
        <f t="shared" ref="H9:H12" si="1">E9*F9</f>
        <v>0</v>
      </c>
      <c r="I9" s="136"/>
      <c r="J9" s="8">
        <f>'PIP Table'!S40</f>
        <v>0</v>
      </c>
      <c r="K9" s="8">
        <f>'POS Schedule'!M9</f>
        <v>0</v>
      </c>
      <c r="L9" s="8">
        <f>(H9-J9)+K9</f>
        <v>0</v>
      </c>
      <c r="M9" s="84">
        <f>L9+IF(M8&lt;0,M8,0)</f>
        <v>0</v>
      </c>
    </row>
    <row r="10" spans="1:14" s="104" customFormat="1" ht="14" x14ac:dyDescent="0.35">
      <c r="A10" s="132"/>
      <c r="B10" s="133"/>
      <c r="C10" s="133"/>
      <c r="D10" s="133"/>
      <c r="E10" s="143"/>
      <c r="F10" s="148">
        <f>$A$18</f>
        <v>173958.44</v>
      </c>
      <c r="G10" s="151" t="str">
        <f t="shared" si="0"/>
        <v>2024/25</v>
      </c>
      <c r="H10" s="59">
        <f>E10*F10</f>
        <v>0</v>
      </c>
      <c r="I10" s="137"/>
      <c r="J10" s="60">
        <f>'PIP Table'!S45</f>
        <v>0</v>
      </c>
      <c r="K10" s="60">
        <f>'POS Schedule'!M10</f>
        <v>0</v>
      </c>
      <c r="L10" s="61">
        <f t="shared" ref="L10:L12" si="2">(H10-J10)+K10</f>
        <v>0</v>
      </c>
      <c r="M10" s="83">
        <f>L10+IF(M9&lt;0,M9,0)</f>
        <v>0</v>
      </c>
    </row>
    <row r="11" spans="1:14" s="104" customFormat="1" thickBot="1" x14ac:dyDescent="0.4">
      <c r="A11" s="186"/>
      <c r="B11" s="187"/>
      <c r="C11" s="187"/>
      <c r="D11" s="187"/>
      <c r="E11" s="188"/>
      <c r="F11" s="189">
        <f>$A$18</f>
        <v>173958.44</v>
      </c>
      <c r="G11" s="190" t="str">
        <f t="shared" si="0"/>
        <v>2024/25</v>
      </c>
      <c r="H11" s="191">
        <f t="shared" si="1"/>
        <v>0</v>
      </c>
      <c r="I11" s="192"/>
      <c r="J11" s="193">
        <f>'PIP Table'!S50</f>
        <v>0</v>
      </c>
      <c r="K11" s="193">
        <f>'POS Schedule'!M11</f>
        <v>0</v>
      </c>
      <c r="L11" s="193">
        <f t="shared" si="2"/>
        <v>0</v>
      </c>
      <c r="M11" s="194">
        <f>L11+IF(M10&lt;0,M10,0)</f>
        <v>0</v>
      </c>
    </row>
    <row r="12" spans="1:14" s="104" customFormat="1" ht="15" customHeight="1" thickTop="1" x14ac:dyDescent="0.35">
      <c r="A12" s="113"/>
      <c r="B12" s="113"/>
      <c r="C12" s="195" t="s">
        <v>88</v>
      </c>
      <c r="D12" s="196"/>
      <c r="E12" s="181">
        <f>IF(E14&gt;E13, E15,0)</f>
        <v>0</v>
      </c>
      <c r="F12" s="182">
        <f>$A$18</f>
        <v>173958.44</v>
      </c>
      <c r="G12" s="183" t="str">
        <f t="shared" si="0"/>
        <v>2024/25</v>
      </c>
      <c r="H12" s="59">
        <f t="shared" si="1"/>
        <v>0</v>
      </c>
      <c r="I12" s="184"/>
      <c r="J12" s="117"/>
      <c r="K12" s="60">
        <f>'POS Schedule'!M12</f>
        <v>188705.50705722102</v>
      </c>
      <c r="L12" s="60">
        <f t="shared" si="2"/>
        <v>188705.50705722102</v>
      </c>
      <c r="M12" s="185">
        <f>L12+IF(M11&lt;0,M11,0)</f>
        <v>188705.50705722102</v>
      </c>
    </row>
    <row r="13" spans="1:14" s="104" customFormat="1" ht="14" x14ac:dyDescent="0.35">
      <c r="A13" s="138"/>
      <c r="B13" s="138"/>
      <c r="C13" s="197" t="s">
        <v>59</v>
      </c>
      <c r="D13" s="198"/>
      <c r="E13" s="145">
        <f>SUM(E8:E11)</f>
        <v>0</v>
      </c>
      <c r="F13" s="150"/>
      <c r="G13" s="139"/>
      <c r="H13" s="139">
        <f>SUM(H8:H12)</f>
        <v>0</v>
      </c>
      <c r="I13" s="139"/>
      <c r="J13" s="62">
        <f>SUM(J8:J12)</f>
        <v>0</v>
      </c>
      <c r="K13" s="62">
        <f>SUMIF(K8:K12,"&gt;0",K8:K12)</f>
        <v>188705.50705722102</v>
      </c>
      <c r="L13" s="62">
        <f>H13-J13+K13</f>
        <v>188705.50705722102</v>
      </c>
      <c r="M13" s="86">
        <f>SUMIF(M8:M12, "&gt;0")</f>
        <v>188705.50705722102</v>
      </c>
    </row>
    <row r="14" spans="1:14" s="104" customFormat="1" x14ac:dyDescent="0.35">
      <c r="C14" s="197" t="s">
        <v>92</v>
      </c>
      <c r="D14" s="198"/>
      <c r="E14" s="146"/>
      <c r="H14" s="140"/>
      <c r="I14" s="141"/>
      <c r="J14" s="141"/>
      <c r="L14" s="142"/>
    </row>
    <row r="15" spans="1:14" s="104" customFormat="1" x14ac:dyDescent="0.35">
      <c r="C15" s="197" t="s">
        <v>93</v>
      </c>
      <c r="D15" s="198"/>
      <c r="E15" s="147">
        <f>E14-E13</f>
        <v>0</v>
      </c>
      <c r="I15" s="141"/>
      <c r="J15" s="141"/>
      <c r="K15" s="141"/>
      <c r="L15" s="105"/>
    </row>
    <row r="16" spans="1:14" s="104" customFormat="1" ht="15" thickBot="1" x14ac:dyDescent="0.4">
      <c r="L16" s="105"/>
    </row>
    <row r="17" spans="1:12" s="104" customFormat="1" ht="15" thickBot="1" x14ac:dyDescent="0.4">
      <c r="A17" s="165" t="s">
        <v>46</v>
      </c>
      <c r="B17" s="166"/>
      <c r="C17" s="106" t="s">
        <v>68</v>
      </c>
      <c r="L17" s="105"/>
    </row>
    <row r="18" spans="1:12" s="104" customFormat="1" x14ac:dyDescent="0.35">
      <c r="A18" s="167">
        <v>173958.44</v>
      </c>
      <c r="B18" s="168"/>
      <c r="C18" s="114" t="s">
        <v>66</v>
      </c>
      <c r="J18" s="140"/>
      <c r="L18" s="105"/>
    </row>
    <row r="19" spans="1:12" s="104" customFormat="1" x14ac:dyDescent="0.35">
      <c r="A19" s="159"/>
      <c r="B19" s="160"/>
      <c r="C19" s="115" t="s">
        <v>83</v>
      </c>
      <c r="L19" s="105"/>
    </row>
    <row r="20" spans="1:12" s="104" customFormat="1" ht="15" thickBot="1" x14ac:dyDescent="0.4">
      <c r="A20" s="161"/>
      <c r="B20" s="162"/>
      <c r="C20" s="116" t="s">
        <v>91</v>
      </c>
      <c r="L20" s="105"/>
    </row>
    <row r="23" spans="1:12" ht="15" customHeight="1" x14ac:dyDescent="0.35">
      <c r="A23" s="2" t="s">
        <v>3</v>
      </c>
    </row>
    <row r="24" spans="1:12" ht="16" customHeight="1" x14ac:dyDescent="0.35">
      <c r="A24" s="3" t="s">
        <v>26</v>
      </c>
      <c r="B24" s="3"/>
    </row>
    <row r="25" spans="1:12" ht="16" customHeight="1" x14ac:dyDescent="0.35">
      <c r="A25" s="3" t="s">
        <v>27</v>
      </c>
      <c r="B25" s="3"/>
    </row>
    <row r="26" spans="1:12" ht="16" customHeight="1" x14ac:dyDescent="0.35">
      <c r="A26" s="3" t="s">
        <v>33</v>
      </c>
      <c r="B26" s="3"/>
    </row>
    <row r="27" spans="1:12" ht="16" customHeight="1" x14ac:dyDescent="0.35">
      <c r="A27" s="3" t="s">
        <v>25</v>
      </c>
      <c r="B27" s="3"/>
    </row>
    <row r="28" spans="1:12" ht="16" customHeight="1" x14ac:dyDescent="0.35">
      <c r="A28" s="3" t="s">
        <v>49</v>
      </c>
      <c r="B28" s="3"/>
    </row>
    <row r="29" spans="1:12" ht="16" customHeight="1" x14ac:dyDescent="0.35">
      <c r="A29" s="3" t="s">
        <v>58</v>
      </c>
      <c r="B29" s="3"/>
    </row>
    <row r="30" spans="1:12" ht="16" customHeight="1" x14ac:dyDescent="0.35">
      <c r="A30" s="3" t="s">
        <v>87</v>
      </c>
      <c r="B30" s="3"/>
    </row>
    <row r="31" spans="1:12" ht="16" customHeight="1" x14ac:dyDescent="0.35">
      <c r="A31" s="3" t="s">
        <v>98</v>
      </c>
      <c r="B31" s="3"/>
    </row>
    <row r="32" spans="1:12" x14ac:dyDescent="0.35">
      <c r="A32" s="3" t="s">
        <v>94</v>
      </c>
      <c r="B32" s="3"/>
    </row>
  </sheetData>
  <mergeCells count="15">
    <mergeCell ref="A19:B19"/>
    <mergeCell ref="A20:B20"/>
    <mergeCell ref="M2:M5"/>
    <mergeCell ref="A17:B17"/>
    <mergeCell ref="A18:B18"/>
    <mergeCell ref="A4:B4"/>
    <mergeCell ref="A5:B5"/>
    <mergeCell ref="A6:B6"/>
    <mergeCell ref="C4:E4"/>
    <mergeCell ref="C5:E5"/>
    <mergeCell ref="C6:E6"/>
    <mergeCell ref="C12:D12"/>
    <mergeCell ref="C13:D13"/>
    <mergeCell ref="C14:D14"/>
    <mergeCell ref="C15:D15"/>
  </mergeCells>
  <phoneticPr fontId="14" type="noConversion"/>
  <conditionalFormatting sqref="K8:M13">
    <cfRule type="cellIs" dxfId="4" priority="2" operator="lessThan">
      <formula>0</formula>
    </cfRule>
  </conditionalFormatting>
  <pageMargins left="0.7" right="0.7" top="0.75" bottom="0.75" header="0.3" footer="0.3"/>
  <pageSetup paperSize="8"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EAA19-5BBD-4EBD-8780-A3A88032141F}">
  <sheetPr>
    <pageSetUpPr fitToPage="1"/>
  </sheetPr>
  <dimension ref="A1:V357"/>
  <sheetViews>
    <sheetView zoomScale="85" zoomScaleNormal="85" zoomScaleSheetLayoutView="85" workbookViewId="0">
      <selection activeCell="D8" sqref="D8"/>
    </sheetView>
  </sheetViews>
  <sheetFormatPr defaultColWidth="9.1796875" defaultRowHeight="12.5" zeroHeight="1" outlineLevelCol="1" x14ac:dyDescent="0.25"/>
  <cols>
    <col min="1" max="1" width="19.453125" style="3" customWidth="1"/>
    <col min="2" max="2" width="9.81640625" style="4" customWidth="1"/>
    <col min="3" max="3" width="10.08984375" style="5" customWidth="1"/>
    <col min="4" max="4" width="15.36328125" style="5" customWidth="1"/>
    <col min="5" max="6" width="10.7265625" style="3" customWidth="1"/>
    <col min="7" max="7" width="14" style="3" customWidth="1"/>
    <col min="8" max="8" width="11.7265625" style="3" customWidth="1"/>
    <col min="9" max="9" width="10.7265625" style="3" customWidth="1"/>
    <col min="10" max="12" width="15.7265625" style="3" customWidth="1" outlineLevel="1"/>
    <col min="13" max="13" width="15.7265625" style="3" customWidth="1"/>
    <col min="14" max="14" width="10.7265625" style="3" customWidth="1" outlineLevel="1"/>
    <col min="15" max="15" width="14.7265625" style="3" customWidth="1" outlineLevel="1"/>
    <col min="16" max="16" width="10.7265625" style="9" customWidth="1" outlineLevel="1"/>
    <col min="17" max="17" width="15.7265625" style="9" customWidth="1" outlineLevel="1"/>
    <col min="18" max="18" width="10.7265625" style="9" customWidth="1" outlineLevel="1"/>
    <col min="19" max="19" width="14.1796875" style="9" customWidth="1" outlineLevel="1"/>
    <col min="20" max="20" width="16.7265625" style="9" customWidth="1"/>
    <col min="21" max="21" width="14.26953125" style="3" customWidth="1"/>
    <col min="22" max="22" width="12" style="3" bestFit="1" customWidth="1"/>
    <col min="23" max="16384" width="9.1796875" style="3"/>
  </cols>
  <sheetData>
    <row r="1" spans="1:22" ht="13" x14ac:dyDescent="0.3">
      <c r="A1" s="153" t="s">
        <v>1</v>
      </c>
      <c r="B1" s="153"/>
    </row>
    <row r="2" spans="1:22" ht="12.5" customHeight="1" x14ac:dyDescent="0.3">
      <c r="A2" s="45" t="s">
        <v>22</v>
      </c>
      <c r="B2" s="44"/>
    </row>
    <row r="3" spans="1:22" ht="12.5" customHeight="1" x14ac:dyDescent="0.3">
      <c r="A3" s="102"/>
      <c r="B3" s="44"/>
    </row>
    <row r="4" spans="1:22" ht="13" x14ac:dyDescent="0.3">
      <c r="A4" s="154" t="s">
        <v>23</v>
      </c>
      <c r="B4" s="154"/>
      <c r="C4" s="157"/>
      <c r="D4" s="157"/>
      <c r="E4" s="157"/>
    </row>
    <row r="5" spans="1:22" ht="13" x14ac:dyDescent="0.3">
      <c r="A5" s="154" t="s">
        <v>17</v>
      </c>
      <c r="B5" s="154"/>
      <c r="C5" s="157"/>
      <c r="D5" s="157"/>
      <c r="E5" s="157"/>
    </row>
    <row r="6" spans="1:22" ht="13.5" thickBot="1" x14ac:dyDescent="0.35">
      <c r="A6" s="154" t="s">
        <v>24</v>
      </c>
      <c r="B6" s="154"/>
      <c r="C6" s="157"/>
      <c r="D6" s="157"/>
      <c r="E6" s="157"/>
      <c r="N6" s="170" t="s">
        <v>65</v>
      </c>
      <c r="O6" s="170"/>
      <c r="P6" s="170"/>
      <c r="Q6" s="170"/>
    </row>
    <row r="7" spans="1:22" ht="50.5" thickTop="1" x14ac:dyDescent="0.25">
      <c r="A7" s="55" t="s">
        <v>18</v>
      </c>
      <c r="B7" s="55" t="s">
        <v>31</v>
      </c>
      <c r="C7" s="55" t="s">
        <v>67</v>
      </c>
      <c r="D7" s="55" t="s">
        <v>0</v>
      </c>
      <c r="E7" s="55" t="s">
        <v>30</v>
      </c>
      <c r="F7" s="55" t="s">
        <v>5</v>
      </c>
      <c r="G7" s="55" t="s">
        <v>20</v>
      </c>
      <c r="H7" s="55" t="s">
        <v>86</v>
      </c>
      <c r="I7" s="55" t="s">
        <v>6</v>
      </c>
      <c r="J7" s="55" t="s">
        <v>28</v>
      </c>
      <c r="K7" s="55" t="s">
        <v>19</v>
      </c>
      <c r="L7" s="55" t="s">
        <v>21</v>
      </c>
      <c r="M7" s="51" t="s">
        <v>29</v>
      </c>
      <c r="N7" s="55" t="s">
        <v>7</v>
      </c>
      <c r="O7" s="55" t="s">
        <v>8</v>
      </c>
      <c r="P7" s="55" t="s">
        <v>9</v>
      </c>
      <c r="Q7" s="87" t="s">
        <v>64</v>
      </c>
      <c r="R7" s="56" t="s">
        <v>10</v>
      </c>
      <c r="S7" s="56" t="s">
        <v>12</v>
      </c>
      <c r="T7" s="56" t="s">
        <v>11</v>
      </c>
      <c r="U7" s="10"/>
      <c r="V7" s="10"/>
    </row>
    <row r="8" spans="1:22" s="6" customFormat="1" ht="13" x14ac:dyDescent="0.3">
      <c r="A8" s="18" t="s">
        <v>84</v>
      </c>
      <c r="B8" s="35"/>
      <c r="C8" s="35"/>
      <c r="D8" s="35"/>
      <c r="E8" s="119"/>
      <c r="F8" s="33">
        <v>3.2476347695919602E-2</v>
      </c>
      <c r="G8" s="118">
        <f>IFERROR(E8*F8,0)</f>
        <v>0</v>
      </c>
      <c r="H8" s="119"/>
      <c r="I8" s="120">
        <f t="shared" ref="I8:I12" si="0">IFERROR(G8-H8,0)</f>
        <v>0</v>
      </c>
      <c r="J8" s="36">
        <f t="shared" ref="J8:J11" si="1">$A$18</f>
        <v>528232</v>
      </c>
      <c r="K8" s="38">
        <f t="shared" ref="K8:K12" si="2">IFERROR(E8*J8,0)</f>
        <v>0</v>
      </c>
      <c r="L8" s="98" t="s">
        <v>66</v>
      </c>
      <c r="M8" s="53">
        <f t="shared" ref="M8:M12" si="3">IFERROR(J8*I8,0)</f>
        <v>0</v>
      </c>
      <c r="N8" s="41">
        <f>IFERROR(G8/E8,0)</f>
        <v>0</v>
      </c>
      <c r="O8" s="19">
        <f t="shared" ref="O8:O10" si="4">IFERROR(H8/E8,0)</f>
        <v>0</v>
      </c>
      <c r="P8" s="20">
        <f t="shared" ref="P8:P10" si="5">IFERROR(N8-O8,0)</f>
        <v>0</v>
      </c>
      <c r="Q8" s="88">
        <f t="shared" ref="Q8:Q12" si="6">IFERROR(K8*P8,0)</f>
        <v>0</v>
      </c>
      <c r="R8" s="21"/>
      <c r="S8" s="22"/>
      <c r="T8" s="23">
        <v>0</v>
      </c>
      <c r="U8" s="11"/>
      <c r="V8" s="12"/>
    </row>
    <row r="9" spans="1:22" x14ac:dyDescent="0.25">
      <c r="A9" s="24"/>
      <c r="B9" s="34"/>
      <c r="C9" s="34"/>
      <c r="D9" s="34"/>
      <c r="E9" s="122"/>
      <c r="F9" s="54">
        <v>3.2476347695919602E-2</v>
      </c>
      <c r="G9" s="121">
        <f>IFERROR(E9*F9,0)</f>
        <v>0</v>
      </c>
      <c r="H9" s="122"/>
      <c r="I9" s="123">
        <f t="shared" si="0"/>
        <v>0</v>
      </c>
      <c r="J9" s="37">
        <f t="shared" si="1"/>
        <v>528232</v>
      </c>
      <c r="K9" s="46">
        <f t="shared" si="2"/>
        <v>0</v>
      </c>
      <c r="L9" s="47" t="s">
        <v>66</v>
      </c>
      <c r="M9" s="52">
        <f t="shared" si="3"/>
        <v>0</v>
      </c>
      <c r="N9" s="42">
        <f>IFERROR(G9/E9,0)</f>
        <v>0</v>
      </c>
      <c r="O9" s="25">
        <f>IFERROR(H9/E9,0)</f>
        <v>0</v>
      </c>
      <c r="P9" s="26">
        <f>IFERROR(N9-O9,0)</f>
        <v>0</v>
      </c>
      <c r="Q9" s="90">
        <f t="shared" si="6"/>
        <v>0</v>
      </c>
      <c r="R9" s="27"/>
      <c r="S9" s="28"/>
      <c r="T9" s="29">
        <v>0</v>
      </c>
      <c r="U9" s="14"/>
      <c r="V9" s="13"/>
    </row>
    <row r="10" spans="1:22" s="6" customFormat="1" ht="13" x14ac:dyDescent="0.3">
      <c r="A10" s="18"/>
      <c r="B10" s="35"/>
      <c r="C10" s="35"/>
      <c r="D10" s="35"/>
      <c r="E10" s="119"/>
      <c r="F10" s="33">
        <v>3.2476347695919602E-2</v>
      </c>
      <c r="G10" s="118">
        <f t="shared" ref="G10:G11" si="7">IFERROR(E10*F10,0)</f>
        <v>0</v>
      </c>
      <c r="H10" s="119"/>
      <c r="I10" s="120">
        <f t="shared" si="0"/>
        <v>0</v>
      </c>
      <c r="J10" s="36">
        <f t="shared" si="1"/>
        <v>528232</v>
      </c>
      <c r="K10" s="38">
        <f t="shared" si="2"/>
        <v>0</v>
      </c>
      <c r="L10" s="40" t="s">
        <v>66</v>
      </c>
      <c r="M10" s="48">
        <f t="shared" si="3"/>
        <v>0</v>
      </c>
      <c r="N10" s="41">
        <f t="shared" ref="N10" si="8">IFERROR(G10/E10,0)</f>
        <v>0</v>
      </c>
      <c r="O10" s="19">
        <f t="shared" si="4"/>
        <v>0</v>
      </c>
      <c r="P10" s="20">
        <f t="shared" si="5"/>
        <v>0</v>
      </c>
      <c r="Q10" s="89">
        <f t="shared" si="6"/>
        <v>0</v>
      </c>
      <c r="R10" s="21"/>
      <c r="S10" s="22"/>
      <c r="T10" s="23">
        <v>0</v>
      </c>
      <c r="U10" s="15"/>
      <c r="V10" s="12"/>
    </row>
    <row r="11" spans="1:22" x14ac:dyDescent="0.25">
      <c r="A11" s="24"/>
      <c r="B11" s="34"/>
      <c r="C11" s="34"/>
      <c r="D11" s="34"/>
      <c r="E11" s="122"/>
      <c r="F11" s="54">
        <v>3.2476347695919602E-2</v>
      </c>
      <c r="G11" s="121">
        <f t="shared" si="7"/>
        <v>0</v>
      </c>
      <c r="H11" s="122"/>
      <c r="I11" s="123">
        <f t="shared" si="0"/>
        <v>0</v>
      </c>
      <c r="J11" s="37">
        <f t="shared" si="1"/>
        <v>528232</v>
      </c>
      <c r="K11" s="46">
        <f t="shared" si="2"/>
        <v>0</v>
      </c>
      <c r="L11" s="47" t="s">
        <v>66</v>
      </c>
      <c r="M11" s="52">
        <f t="shared" si="3"/>
        <v>0</v>
      </c>
      <c r="N11" s="42">
        <f>IFERROR(G11/E11,0)</f>
        <v>0</v>
      </c>
      <c r="O11" s="25">
        <f>IFERROR(H11/E11,0)</f>
        <v>0</v>
      </c>
      <c r="P11" s="26">
        <f>IFERROR(N11-O11,0)</f>
        <v>0</v>
      </c>
      <c r="Q11" s="90">
        <f t="shared" si="6"/>
        <v>0</v>
      </c>
      <c r="R11" s="27"/>
      <c r="S11" s="28"/>
      <c r="T11" s="29">
        <v>0</v>
      </c>
      <c r="U11" s="14"/>
      <c r="V11" s="13"/>
    </row>
    <row r="12" spans="1:22" s="6" customFormat="1" ht="13.5" thickBot="1" x14ac:dyDescent="0.35">
      <c r="A12" s="108"/>
      <c r="B12" s="109"/>
      <c r="C12" s="109"/>
      <c r="D12" s="109" t="s">
        <v>88</v>
      </c>
      <c r="E12" s="124">
        <f>IF(E14&gt;E13, E15,0)</f>
        <v>11</v>
      </c>
      <c r="F12" s="112">
        <v>3.2476347695919602E-2</v>
      </c>
      <c r="G12" s="124">
        <f>IFERROR(E12*F12,0)</f>
        <v>0.35723982465511561</v>
      </c>
      <c r="H12" s="124"/>
      <c r="I12" s="125">
        <f t="shared" si="0"/>
        <v>0.35723982465511561</v>
      </c>
      <c r="J12" s="36">
        <f>$A$18</f>
        <v>528232</v>
      </c>
      <c r="K12" s="39">
        <f t="shared" si="2"/>
        <v>5810552</v>
      </c>
      <c r="L12" s="98" t="s">
        <v>66</v>
      </c>
      <c r="M12" s="49">
        <f t="shared" si="3"/>
        <v>188705.50705722102</v>
      </c>
      <c r="N12" s="43">
        <f t="shared" ref="N12" si="9">IFERROR(G12/E12,0)</f>
        <v>3.2476347695919602E-2</v>
      </c>
      <c r="O12" s="30">
        <f t="shared" ref="O12" si="10">IFERROR(H12/E12,0)</f>
        <v>0</v>
      </c>
      <c r="P12" s="95">
        <f t="shared" ref="P12" si="11">IFERROR(N12-O12,0)</f>
        <v>3.2476347695919602E-2</v>
      </c>
      <c r="Q12" s="91">
        <f t="shared" si="6"/>
        <v>188705.50705722102</v>
      </c>
      <c r="R12" s="96"/>
      <c r="S12" s="31"/>
      <c r="T12" s="32">
        <v>0</v>
      </c>
    </row>
    <row r="13" spans="1:22" ht="14" thickTop="1" thickBot="1" x14ac:dyDescent="0.3">
      <c r="A13" s="63" t="s">
        <v>2</v>
      </c>
      <c r="B13" s="64"/>
      <c r="C13" s="64" t="s">
        <v>63</v>
      </c>
      <c r="D13" s="65"/>
      <c r="E13" s="128">
        <f>SUM(E8:E11)</f>
        <v>0</v>
      </c>
      <c r="F13" s="63"/>
      <c r="G13" s="126">
        <f>SUBTOTAL(109,Table34[Open Space Required (ha)])</f>
        <v>0.35723982465511561</v>
      </c>
      <c r="H13" s="127">
        <f>SUBTOTAL(109,Table34[Open Space Provided as per DCP (ha) (6.)])</f>
        <v>0</v>
      </c>
      <c r="I13" s="127">
        <f>SUBTOTAL(109,Table34[Open Space Difference])</f>
        <v>0.35723982465511561</v>
      </c>
      <c r="J13" s="67"/>
      <c r="K13" s="68">
        <f>SUBTOTAL(109,Table34[Total Stage Land Value])</f>
        <v>5810552</v>
      </c>
      <c r="L13" s="69"/>
      <c r="M13" s="50">
        <f>SUBTOTAL(109,Table34[Open Space Liability ($) (4.)])</f>
        <v>188705.50705722102</v>
      </c>
      <c r="N13" s="93">
        <f>IFERROR(G13/E13,0)</f>
        <v>0</v>
      </c>
      <c r="O13" s="94">
        <f>IFERROR(H13/E13,0)</f>
        <v>0</v>
      </c>
      <c r="P13" s="94">
        <f>IFERROR(N13-O13,0)</f>
        <v>0</v>
      </c>
      <c r="Q13" s="92">
        <f>SUBTOTAL(109,Table34[Open Space Liability ($) ])</f>
        <v>188705.50705722102</v>
      </c>
      <c r="R13" s="66"/>
      <c r="S13" s="66"/>
      <c r="T13" s="70">
        <f>SUBTOTAL(109,Table34[Payment])</f>
        <v>0</v>
      </c>
    </row>
    <row r="14" spans="1:22" ht="15" customHeight="1" thickTop="1" x14ac:dyDescent="0.3">
      <c r="C14" s="176" t="s">
        <v>78</v>
      </c>
      <c r="D14" s="177"/>
      <c r="E14" s="119">
        <v>11</v>
      </c>
      <c r="F14" s="178" t="s">
        <v>80</v>
      </c>
      <c r="G14" s="179"/>
      <c r="H14" s="100"/>
      <c r="I14" s="103"/>
      <c r="J14" s="6"/>
    </row>
    <row r="15" spans="1:22" ht="13" x14ac:dyDescent="0.3">
      <c r="C15" s="176" t="s">
        <v>89</v>
      </c>
      <c r="D15" s="177"/>
      <c r="E15" s="129">
        <f>E14-E13</f>
        <v>11</v>
      </c>
      <c r="I15" s="172" t="str">
        <f>IF(H13&gt;H14,"OVERPROVISION (6.)","")</f>
        <v/>
      </c>
      <c r="J15" s="172"/>
    </row>
    <row r="16" spans="1:22" ht="13" thickBot="1" x14ac:dyDescent="0.3"/>
    <row r="17" spans="1:20" ht="15" customHeight="1" x14ac:dyDescent="0.25">
      <c r="A17" s="173" t="s">
        <v>82</v>
      </c>
      <c r="B17" s="174"/>
      <c r="C17" s="175"/>
      <c r="D17" s="97" t="s">
        <v>21</v>
      </c>
      <c r="N17" s="9"/>
      <c r="O17" s="9"/>
      <c r="S17" s="3"/>
      <c r="T17" s="3"/>
    </row>
    <row r="18" spans="1:20" ht="15" customHeight="1" x14ac:dyDescent="0.3">
      <c r="A18" s="171">
        <v>528232</v>
      </c>
      <c r="B18" s="171"/>
      <c r="C18" s="171"/>
      <c r="D18" s="130" t="s">
        <v>66</v>
      </c>
      <c r="M18" s="9"/>
      <c r="N18" s="9"/>
      <c r="O18" s="9"/>
      <c r="R18" s="3"/>
      <c r="S18" s="3"/>
      <c r="T18" s="3"/>
    </row>
    <row r="19" spans="1:20" ht="15" customHeight="1" thickBot="1" x14ac:dyDescent="0.35">
      <c r="A19" s="180"/>
      <c r="B19" s="180"/>
      <c r="C19" s="180"/>
      <c r="D19" s="131" t="s">
        <v>83</v>
      </c>
      <c r="M19" s="9"/>
      <c r="N19" s="9"/>
      <c r="O19" s="9"/>
      <c r="R19" s="3"/>
      <c r="S19" s="3"/>
      <c r="T19" s="3"/>
    </row>
    <row r="20" spans="1:20" ht="15" customHeight="1" x14ac:dyDescent="0.3">
      <c r="A20" s="99"/>
      <c r="B20" s="99"/>
      <c r="C20" s="99"/>
    </row>
    <row r="21" spans="1:20" x14ac:dyDescent="0.25"/>
    <row r="22" spans="1:20" ht="13" x14ac:dyDescent="0.3">
      <c r="A22" s="6" t="s">
        <v>3</v>
      </c>
    </row>
    <row r="23" spans="1:20" ht="28" customHeight="1" x14ac:dyDescent="0.25">
      <c r="A23" s="169" t="s">
        <v>26</v>
      </c>
      <c r="B23" s="169"/>
      <c r="C23" s="169"/>
      <c r="D23" s="169"/>
      <c r="E23" s="169"/>
      <c r="F23" s="169"/>
      <c r="G23" s="169"/>
      <c r="H23" s="169"/>
      <c r="I23" s="169"/>
      <c r="J23" s="169"/>
      <c r="K23" s="169"/>
      <c r="L23" s="169"/>
      <c r="M23" s="169"/>
    </row>
    <row r="24" spans="1:20" ht="28" customHeight="1" x14ac:dyDescent="0.25">
      <c r="A24" s="169" t="s">
        <v>90</v>
      </c>
      <c r="B24" s="169"/>
      <c r="C24" s="169"/>
      <c r="D24" s="169"/>
      <c r="E24" s="169"/>
      <c r="F24" s="169"/>
      <c r="G24" s="169"/>
      <c r="H24" s="169"/>
      <c r="I24" s="169"/>
      <c r="J24" s="169"/>
      <c r="K24" s="169"/>
      <c r="L24" s="169"/>
      <c r="M24" s="169"/>
    </row>
    <row r="25" spans="1:20" ht="28" customHeight="1" x14ac:dyDescent="0.25">
      <c r="A25" s="169" t="s">
        <v>33</v>
      </c>
      <c r="B25" s="169"/>
      <c r="C25" s="169"/>
      <c r="D25" s="169"/>
      <c r="E25" s="169"/>
      <c r="F25" s="169"/>
      <c r="G25" s="169"/>
      <c r="H25" s="169"/>
      <c r="I25" s="169"/>
      <c r="J25" s="169"/>
      <c r="K25" s="169"/>
      <c r="L25" s="169"/>
      <c r="M25" s="169"/>
    </row>
    <row r="26" spans="1:20" ht="28" customHeight="1" x14ac:dyDescent="0.25">
      <c r="A26" s="169" t="s">
        <v>25</v>
      </c>
      <c r="B26" s="169"/>
      <c r="C26" s="169"/>
      <c r="D26" s="169"/>
      <c r="E26" s="169"/>
      <c r="F26" s="169"/>
      <c r="G26" s="169"/>
      <c r="H26" s="169"/>
      <c r="I26" s="169"/>
      <c r="J26" s="169"/>
      <c r="K26" s="169"/>
      <c r="L26" s="169"/>
      <c r="M26" s="169"/>
    </row>
    <row r="27" spans="1:20" ht="28" customHeight="1" x14ac:dyDescent="0.25">
      <c r="A27" s="169" t="s">
        <v>60</v>
      </c>
      <c r="B27" s="169"/>
      <c r="C27" s="169"/>
      <c r="D27" s="169"/>
      <c r="E27" s="169"/>
      <c r="F27" s="169"/>
      <c r="G27" s="169"/>
      <c r="H27" s="169"/>
      <c r="I27" s="169"/>
      <c r="J27" s="169"/>
      <c r="K27" s="169"/>
      <c r="L27" s="169"/>
      <c r="M27" s="169"/>
    </row>
    <row r="28" spans="1:20" s="110" customFormat="1" ht="28.5" customHeight="1" x14ac:dyDescent="0.35">
      <c r="A28" s="169" t="s">
        <v>85</v>
      </c>
      <c r="B28" s="169"/>
      <c r="C28" s="169"/>
      <c r="D28" s="169"/>
      <c r="E28" s="169"/>
      <c r="F28" s="169"/>
      <c r="G28" s="169"/>
      <c r="H28" s="169"/>
      <c r="I28" s="169"/>
      <c r="J28" s="169"/>
      <c r="K28" s="169"/>
      <c r="L28" s="169"/>
      <c r="M28" s="169"/>
      <c r="P28" s="111"/>
      <c r="Q28" s="111"/>
    </row>
    <row r="29" spans="1:20" ht="28" customHeight="1" x14ac:dyDescent="0.25">
      <c r="A29" s="169" t="s">
        <v>61</v>
      </c>
      <c r="B29" s="169"/>
      <c r="C29" s="169"/>
      <c r="D29" s="169"/>
      <c r="E29" s="169"/>
      <c r="F29" s="169"/>
      <c r="G29" s="169"/>
      <c r="H29" s="169"/>
      <c r="I29" s="169"/>
      <c r="J29" s="169"/>
      <c r="K29" s="169"/>
      <c r="L29" s="169"/>
      <c r="M29" s="169"/>
    </row>
    <row r="30" spans="1:20" ht="28" customHeight="1" x14ac:dyDescent="0.25">
      <c r="A30" s="169" t="s">
        <v>62</v>
      </c>
      <c r="B30" s="169"/>
      <c r="C30" s="169"/>
      <c r="D30" s="169"/>
      <c r="E30" s="169"/>
      <c r="F30" s="169"/>
      <c r="G30" s="169"/>
      <c r="H30" s="169"/>
      <c r="I30" s="169"/>
      <c r="J30" s="169"/>
      <c r="K30" s="169"/>
      <c r="L30" s="169"/>
      <c r="M30" s="169"/>
    </row>
    <row r="31" spans="1:20" ht="28" customHeight="1" x14ac:dyDescent="0.25">
      <c r="A31" s="169" t="s">
        <v>81</v>
      </c>
      <c r="B31" s="169"/>
      <c r="C31" s="169"/>
      <c r="D31" s="169"/>
      <c r="E31" s="169"/>
      <c r="F31" s="169"/>
      <c r="G31" s="169"/>
      <c r="H31" s="169"/>
      <c r="I31" s="169"/>
      <c r="J31" s="169"/>
      <c r="K31" s="169"/>
      <c r="L31" s="169"/>
      <c r="M31" s="169"/>
    </row>
    <row r="32" spans="1:20" ht="28" customHeight="1" x14ac:dyDescent="0.25">
      <c r="A32" s="169" t="s">
        <v>79</v>
      </c>
      <c r="B32" s="169"/>
      <c r="C32" s="169"/>
      <c r="D32" s="169"/>
      <c r="E32" s="169"/>
      <c r="F32" s="169"/>
      <c r="G32" s="169"/>
      <c r="H32" s="169"/>
      <c r="I32" s="169"/>
      <c r="J32" s="169"/>
      <c r="K32" s="169"/>
      <c r="L32" s="169"/>
      <c r="M32" s="169"/>
    </row>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sheetData>
  <mergeCells count="25">
    <mergeCell ref="A29:M29"/>
    <mergeCell ref="A30:M30"/>
    <mergeCell ref="A32:M32"/>
    <mergeCell ref="C4:E4"/>
    <mergeCell ref="C5:E5"/>
    <mergeCell ref="C6:E6"/>
    <mergeCell ref="C14:D14"/>
    <mergeCell ref="C15:D15"/>
    <mergeCell ref="A31:M31"/>
    <mergeCell ref="F14:G14"/>
    <mergeCell ref="A23:M23"/>
    <mergeCell ref="A24:M24"/>
    <mergeCell ref="A25:M25"/>
    <mergeCell ref="A26:M26"/>
    <mergeCell ref="A27:M27"/>
    <mergeCell ref="A19:C19"/>
    <mergeCell ref="A28:M28"/>
    <mergeCell ref="N6:Q6"/>
    <mergeCell ref="A18:C18"/>
    <mergeCell ref="A1:B1"/>
    <mergeCell ref="A4:B4"/>
    <mergeCell ref="A5:B5"/>
    <mergeCell ref="A6:B6"/>
    <mergeCell ref="I15:J15"/>
    <mergeCell ref="A17:C17"/>
  </mergeCells>
  <phoneticPr fontId="14" type="noConversion"/>
  <conditionalFormatting sqref="P13">
    <cfRule type="cellIs" dxfId="3" priority="1" operator="lessThan">
      <formula>0</formula>
    </cfRule>
  </conditionalFormatting>
  <pageMargins left="0.7" right="0.7" top="0.75" bottom="0.75" header="0.3" footer="0.3"/>
  <pageSetup paperSize="9" scale="7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PIP Table</vt:lpstr>
      <vt:lpstr>DC Schedule</vt:lpstr>
      <vt:lpstr>POS Schedule</vt:lpstr>
      <vt:lpstr>'DC Schedule'!Print_Area</vt:lpstr>
      <vt:lpstr>'PIP Table'!Print_Area</vt:lpstr>
      <vt:lpstr>'POS Schedule'!Print_Area</vt:lpstr>
    </vt:vector>
  </TitlesOfParts>
  <Company>Melton 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donnaj</dc:creator>
  <cp:lastModifiedBy>Leigh Shaw</cp:lastModifiedBy>
  <cp:lastPrinted>2025-03-06T04:43:29Z</cp:lastPrinted>
  <dcterms:created xsi:type="dcterms:W3CDTF">2012-06-07T01:27:05Z</dcterms:created>
  <dcterms:modified xsi:type="dcterms:W3CDTF">2025-03-06T06:18:53Z</dcterms:modified>
</cp:coreProperties>
</file>