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F:\RCPA\Regional City Planning\Urban Growth Team\1. DCP Admin\1. DC and POS Templates\"/>
    </mc:Choice>
  </mc:AlternateContent>
  <xr:revisionPtr revIDLastSave="0" documentId="13_ncr:1_{F86DBC55-2F66-429F-8349-01F030A279DF}" xr6:coauthVersionLast="47" xr6:coauthVersionMax="47" xr10:uidLastSave="{00000000-0000-0000-0000-000000000000}"/>
  <bookViews>
    <workbookView xWindow="18840" yWindow="-16320" windowWidth="29040" windowHeight="15720" tabRatio="228" xr2:uid="{00000000-000D-0000-FFFF-FFFF00000000}"/>
  </bookViews>
  <sheets>
    <sheet name="PIP Table" sheetId="4" r:id="rId1"/>
    <sheet name="DC Schedule" sheetId="1" r:id="rId2"/>
    <sheet name="POS Schedule" sheetId="2" r:id="rId3"/>
  </sheets>
  <definedNames>
    <definedName name="_xlnm.Print_Area" localSheetId="0">'PIP Table'!$A$1:$L$27</definedName>
    <definedName name="_xlnm.Print_Area" localSheetId="2">'POS Schedule'!$A$1:$M$38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4" l="1"/>
  <c r="G15" i="4"/>
  <c r="I14" i="4"/>
  <c r="G14" i="4"/>
  <c r="I13" i="4"/>
  <c r="G13" i="4"/>
  <c r="I12" i="4"/>
  <c r="G12" i="4"/>
  <c r="I11" i="4"/>
  <c r="G11" i="4"/>
  <c r="I10" i="4"/>
  <c r="G10" i="4"/>
  <c r="I9" i="4"/>
  <c r="G9" i="4"/>
  <c r="I8" i="4"/>
  <c r="G8" i="4"/>
  <c r="S75" i="4"/>
  <c r="L16" i="1" s="1"/>
  <c r="S80" i="4"/>
  <c r="L17" i="1" s="1"/>
  <c r="S85" i="4"/>
  <c r="L18" i="1" s="1"/>
  <c r="S55" i="4"/>
  <c r="L12" i="1" s="1"/>
  <c r="S60" i="4"/>
  <c r="L13" i="1" s="1"/>
  <c r="S65" i="4"/>
  <c r="L14" i="1" s="1"/>
  <c r="S70" i="4"/>
  <c r="L15" i="1" s="1"/>
  <c r="J11" i="2"/>
  <c r="J10" i="2"/>
  <c r="J9" i="2"/>
  <c r="J8" i="2"/>
  <c r="H20" i="1"/>
  <c r="H18" i="1"/>
  <c r="H17" i="1"/>
  <c r="H16" i="1"/>
  <c r="H15" i="1"/>
  <c r="H14" i="1"/>
  <c r="H13" i="1"/>
  <c r="H12" i="1"/>
  <c r="H11" i="1"/>
  <c r="H10" i="1"/>
  <c r="H9" i="1"/>
  <c r="H8" i="1"/>
  <c r="I18" i="1"/>
  <c r="I17" i="1"/>
  <c r="I16" i="1"/>
  <c r="I15" i="1"/>
  <c r="I14" i="1"/>
  <c r="I13" i="1"/>
  <c r="I12" i="1"/>
  <c r="I11" i="1"/>
  <c r="I10" i="1"/>
  <c r="I9" i="1"/>
  <c r="I8" i="1"/>
  <c r="G20" i="1"/>
  <c r="G18" i="1"/>
  <c r="G17" i="1"/>
  <c r="G16" i="1"/>
  <c r="G15" i="1"/>
  <c r="J15" i="1" s="1"/>
  <c r="G14" i="1"/>
  <c r="G13" i="1"/>
  <c r="G12" i="1"/>
  <c r="J12" i="1" s="1"/>
  <c r="G11" i="1"/>
  <c r="J11" i="1" s="1"/>
  <c r="G10" i="1"/>
  <c r="G9" i="1"/>
  <c r="G8" i="1"/>
  <c r="J8" i="1" s="1"/>
  <c r="J9" i="1"/>
  <c r="J10" i="1"/>
  <c r="J13" i="1"/>
  <c r="J14" i="1"/>
  <c r="J16" i="1"/>
  <c r="J17" i="1"/>
  <c r="J18" i="1"/>
  <c r="J19" i="1" l="1"/>
  <c r="J21" i="2" l="1"/>
  <c r="J19" i="2"/>
  <c r="J18" i="2"/>
  <c r="J17" i="2"/>
  <c r="J16" i="2"/>
  <c r="J15" i="2"/>
  <c r="J14" i="2"/>
  <c r="J13" i="2"/>
  <c r="J12" i="2"/>
  <c r="R15" i="1" l="1"/>
  <c r="R14" i="1"/>
  <c r="F19" i="1"/>
  <c r="H20" i="2" l="1"/>
  <c r="H22" i="2" s="1"/>
  <c r="I24" i="2" s="1"/>
  <c r="E20" i="2"/>
  <c r="G19" i="2"/>
  <c r="O19" i="2"/>
  <c r="K19" i="2" l="1"/>
  <c r="N19" i="2"/>
  <c r="I19" i="2"/>
  <c r="M19" i="2" s="1"/>
  <c r="E24" i="2"/>
  <c r="O20" i="2"/>
  <c r="P19" i="2"/>
  <c r="Q19" i="2" l="1"/>
  <c r="R20" i="1"/>
  <c r="D19" i="1"/>
  <c r="F23" i="1" l="1"/>
  <c r="F20" i="1" s="1"/>
  <c r="J20" i="1" s="1"/>
  <c r="J21" i="1" s="1"/>
  <c r="K18" i="2"/>
  <c r="K16" i="2"/>
  <c r="K14" i="2"/>
  <c r="K12" i="2"/>
  <c r="K11" i="2"/>
  <c r="K10" i="2"/>
  <c r="K9" i="2"/>
  <c r="K13" i="2" l="1"/>
  <c r="K15" i="2"/>
  <c r="K17" i="2"/>
  <c r="R18" i="1"/>
  <c r="R17" i="1"/>
  <c r="R16" i="1"/>
  <c r="R13" i="1"/>
  <c r="R12" i="1"/>
  <c r="R11" i="1"/>
  <c r="R10" i="1"/>
  <c r="R9" i="1"/>
  <c r="S50" i="4"/>
  <c r="L11" i="1" s="1"/>
  <c r="S45" i="4"/>
  <c r="L10" i="1" s="1"/>
  <c r="S40" i="4"/>
  <c r="L9" i="1" s="1"/>
  <c r="R8" i="1"/>
  <c r="S35" i="4" l="1"/>
  <c r="L8" i="1" s="1"/>
  <c r="R19" i="1"/>
  <c r="R21" i="1" s="1"/>
  <c r="L19" i="1" l="1"/>
  <c r="L21" i="1" s="1"/>
  <c r="G9" i="2"/>
  <c r="I9" i="2" s="1"/>
  <c r="G8" i="2"/>
  <c r="G10" i="2" l="1"/>
  <c r="G12" i="2"/>
  <c r="G13" i="2"/>
  <c r="G14" i="2"/>
  <c r="G15" i="2"/>
  <c r="G16" i="2"/>
  <c r="G17" i="2"/>
  <c r="G18" i="2"/>
  <c r="N9" i="2"/>
  <c r="O9" i="2"/>
  <c r="O10" i="2"/>
  <c r="O12" i="2"/>
  <c r="O13" i="2"/>
  <c r="O14" i="2"/>
  <c r="O15" i="2"/>
  <c r="O16" i="2"/>
  <c r="O17" i="2"/>
  <c r="O18" i="2"/>
  <c r="N18" i="2" l="1"/>
  <c r="I18" i="2"/>
  <c r="N17" i="2"/>
  <c r="I17" i="2"/>
  <c r="M17" i="2" s="1"/>
  <c r="N17" i="1" s="1"/>
  <c r="I16" i="2"/>
  <c r="M16" i="2" s="1"/>
  <c r="N16" i="1" s="1"/>
  <c r="N15" i="2"/>
  <c r="P15" i="2" s="1"/>
  <c r="Q15" i="2" s="1"/>
  <c r="I15" i="2"/>
  <c r="M15" i="2" s="1"/>
  <c r="N15" i="1" s="1"/>
  <c r="I12" i="2"/>
  <c r="M12" i="2" s="1"/>
  <c r="N12" i="1" s="1"/>
  <c r="I14" i="2"/>
  <c r="M14" i="2" s="1"/>
  <c r="N14" i="1" s="1"/>
  <c r="N13" i="2"/>
  <c r="P13" i="2" s="1"/>
  <c r="Q13" i="2" s="1"/>
  <c r="I13" i="2"/>
  <c r="M13" i="2" s="1"/>
  <c r="N13" i="1" s="1"/>
  <c r="N10" i="2"/>
  <c r="P10" i="2" s="1"/>
  <c r="Q10" i="2" s="1"/>
  <c r="I10" i="2"/>
  <c r="M10" i="2" s="1"/>
  <c r="N10" i="1" s="1"/>
  <c r="M9" i="2"/>
  <c r="P17" i="2"/>
  <c r="Q17" i="2" s="1"/>
  <c r="M18" i="2"/>
  <c r="N18" i="1" s="1"/>
  <c r="G11" i="2"/>
  <c r="I11" i="2" s="1"/>
  <c r="O11" i="2"/>
  <c r="N16" i="2"/>
  <c r="P16" i="2" s="1"/>
  <c r="N12" i="2"/>
  <c r="P12" i="2" s="1"/>
  <c r="P18" i="2"/>
  <c r="Q18" i="2" s="1"/>
  <c r="P9" i="2"/>
  <c r="N14" i="2"/>
  <c r="P14" i="2" s="1"/>
  <c r="N11" i="2" l="1"/>
  <c r="P11" i="2" s="1"/>
  <c r="Q11" i="2" s="1"/>
  <c r="G20" i="2"/>
  <c r="N20" i="2" s="1"/>
  <c r="P20" i="2" s="1"/>
  <c r="Q16" i="2"/>
  <c r="Q14" i="2"/>
  <c r="Q12" i="2"/>
  <c r="N9" i="1"/>
  <c r="Q9" i="2"/>
  <c r="M11" i="2"/>
  <c r="N11" i="1" s="1"/>
  <c r="I8" i="2" l="1"/>
  <c r="K8" i="2"/>
  <c r="K20" i="2" s="1"/>
  <c r="O8" i="2"/>
  <c r="M8" i="2" l="1"/>
  <c r="I20" i="2"/>
  <c r="N8" i="2"/>
  <c r="P8" i="2" s="1"/>
  <c r="M20" i="2" l="1"/>
  <c r="N8" i="1"/>
  <c r="N19" i="1" s="1"/>
  <c r="Q8" i="2"/>
  <c r="Q20" i="2" s="1"/>
  <c r="M20" i="1" l="1"/>
  <c r="M14" i="1"/>
  <c r="O14" i="1" s="1"/>
  <c r="M15" i="1"/>
  <c r="O15" i="1" s="1"/>
  <c r="M12" i="1"/>
  <c r="O12" i="1" s="1"/>
  <c r="M10" i="1"/>
  <c r="O10" i="1" s="1"/>
  <c r="M9" i="1"/>
  <c r="O9" i="1" s="1"/>
  <c r="M11" i="1"/>
  <c r="O11" i="1" s="1"/>
  <c r="M18" i="1"/>
  <c r="O18" i="1" s="1"/>
  <c r="M8" i="1"/>
  <c r="M17" i="1"/>
  <c r="O17" i="1" s="1"/>
  <c r="M16" i="1"/>
  <c r="O16" i="1" s="1"/>
  <c r="M13" i="1"/>
  <c r="O13" i="1" s="1"/>
  <c r="O8" i="1" l="1"/>
  <c r="Q8" i="1" s="1"/>
  <c r="M19" i="1"/>
  <c r="M21" i="1" s="1"/>
  <c r="O19" i="1" l="1"/>
  <c r="Q9" i="1"/>
  <c r="Q10" i="1" s="1"/>
  <c r="Q11" i="1" s="1"/>
  <c r="Q12" i="1" s="1"/>
  <c r="Q13" i="1" l="1"/>
  <c r="Q14" i="1" l="1"/>
  <c r="Q15" i="1" s="1"/>
  <c r="Q16" i="1" s="1"/>
  <c r="Q17" i="1" s="1"/>
  <c r="Q18" i="1" s="1"/>
  <c r="Q19" i="1" l="1" a="1"/>
  <c r="Q19" i="1" s="1"/>
  <c r="E21" i="2"/>
  <c r="E22" i="2" l="1"/>
  <c r="O22" i="2" s="1"/>
  <c r="K21" i="2"/>
  <c r="K22" i="2" s="1"/>
  <c r="O21" i="2"/>
  <c r="G21" i="2"/>
  <c r="G22" i="2" l="1"/>
  <c r="N22" i="2" s="1"/>
  <c r="P22" i="2" s="1"/>
  <c r="N21" i="2"/>
  <c r="P21" i="2" s="1"/>
  <c r="Q21" i="2" s="1"/>
  <c r="Q22" i="2" s="1"/>
  <c r="I21" i="2"/>
  <c r="M21" i="2" l="1"/>
  <c r="I22" i="2"/>
  <c r="M22" i="2" l="1"/>
  <c r="N20" i="1"/>
  <c r="N21" i="1" l="1"/>
  <c r="O21" i="1" s="1"/>
  <c r="O20" i="1"/>
  <c r="Q20" i="1" s="1"/>
  <c r="Q21"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<sst xmlns="http://schemas.openxmlformats.org/spreadsheetml/2006/main" count="157" uniqueCount="115">
  <si>
    <t>Stage</t>
  </si>
  <si>
    <t xml:space="preserve">Permit No. </t>
  </si>
  <si>
    <t>Property ID</t>
  </si>
  <si>
    <t>Latrobe City Council</t>
  </si>
  <si>
    <t>NOTES:</t>
  </si>
  <si>
    <t>No. of lots</t>
  </si>
  <si>
    <t>Community Infrastructure Levy</t>
  </si>
  <si>
    <t>Lake Narracan</t>
  </si>
  <si>
    <t>Total DIL</t>
  </si>
  <si>
    <t>Property</t>
  </si>
  <si>
    <t>%
Open Space Required</t>
  </si>
  <si>
    <t>Open Space Difference</t>
  </si>
  <si>
    <t>Total Stage Land Value</t>
  </si>
  <si>
    <t>Open Space Required Check</t>
  </si>
  <si>
    <t>% Provided as per DCP</t>
  </si>
  <si>
    <t>Open Space % Difference</t>
  </si>
  <si>
    <t>Item Number</t>
  </si>
  <si>
    <t>Description of item (as per the DCP)</t>
  </si>
  <si>
    <t>DCP Item?
(Yes/No)</t>
  </si>
  <si>
    <t>Responsibility</t>
  </si>
  <si>
    <t>PSP/DP</t>
  </si>
  <si>
    <t>Subdivision Stage:</t>
  </si>
  <si>
    <t>1. All fields in Yellow will need to be completed by the applicant.</t>
  </si>
  <si>
    <t xml:space="preserve">2. Rate per hectare is as of July of the current financial year (which is subject to indexation) unless stage has had SOC issued in which case it is the financial year SOC was issued in. </t>
  </si>
  <si>
    <t>3. The stage and whether this schedule is for Cert approval or SOC approval needs to be inputed by applicant</t>
  </si>
  <si>
    <t>4. A contribution owing by the land owner forms a (+) positive amount, while a negative (-) amount represents a credit owing to the land owner.</t>
  </si>
  <si>
    <t>Schedule of Public Open Space Contributions</t>
  </si>
  <si>
    <t>Estate Name:</t>
  </si>
  <si>
    <t>Cert or SOC approval (3.):</t>
  </si>
  <si>
    <t>Permit Number</t>
  </si>
  <si>
    <t>Open Space Required (ha)</t>
  </si>
  <si>
    <t>Valuation Year</t>
  </si>
  <si>
    <t>Open Space Liability ($) (4.)</t>
  </si>
  <si>
    <t>Development Contributions Schedule</t>
  </si>
  <si>
    <t>BALANCE TO APPEAR ON INVOICE 
PER STAGE</t>
  </si>
  <si>
    <t>Original PIP or Amended PIP? (3.):</t>
  </si>
  <si>
    <t>Works in Kind calculation table</t>
  </si>
  <si>
    <t>Description</t>
  </si>
  <si>
    <t>Quantity in DCP</t>
  </si>
  <si>
    <t xml:space="preserve">Quantity in Development </t>
  </si>
  <si>
    <t>Quantity in Development as % (4.)</t>
  </si>
  <si>
    <t>Cost Attributable to the Development</t>
  </si>
  <si>
    <t>Subtotal Stage</t>
  </si>
  <si>
    <t>Stage 2</t>
  </si>
  <si>
    <t>Stage 3</t>
  </si>
  <si>
    <t>Stage 4</t>
  </si>
  <si>
    <t xml:space="preserve">2. Rates are to be as of July of the current financial year (which is subject to indexation) unless stage has had SOC issued in which case it is the financial year SOC was issued in. </t>
  </si>
  <si>
    <t>3. Applicant needs to identify if this is an original PIP or an amended PIP replacing an already endorsed PIP</t>
  </si>
  <si>
    <t xml:space="preserve">4. The percentage shown represents how much of the DCP item is being provided in the stage. </t>
  </si>
  <si>
    <t>5. The percentage to be shown represents how much of the DCP item the development will deliver in total as a percentage of the DCP item. This should be caluclated by summing the percentages provided in the 'Works in Kind calculation table'</t>
  </si>
  <si>
    <t>% of DCP project to be delivered (5.)</t>
  </si>
  <si>
    <t>% of agreed Works In Kind delivered per stage (4.)</t>
  </si>
  <si>
    <t>4. Provide DCP Item number and the percentage provided in 'Works in Kind calculation table'</t>
  </si>
  <si>
    <t>5. This number is derived from the subtotal per stage in the 'Works in Kind calculation table'</t>
  </si>
  <si>
    <t>Value of works in kind ($) (5.)</t>
  </si>
  <si>
    <t>6. A contribution owing by the land owner forms a (+) positive amount, while a negative (-) amount represents a credit owing to the land owner.</t>
  </si>
  <si>
    <t>Balance: Contribution payable (+) or current credit (-) (6.)</t>
  </si>
  <si>
    <t>Stage Liability (6.)</t>
  </si>
  <si>
    <t>Open Space Credit/Contribution (6.)</t>
  </si>
  <si>
    <t>Community Infrastructure Levy (7.)</t>
  </si>
  <si>
    <t>Total Proposed NDA</t>
  </si>
  <si>
    <t>DCP NDA</t>
  </si>
  <si>
    <t>Open Space Liability ($)</t>
  </si>
  <si>
    <t>Equation Check</t>
  </si>
  <si>
    <t xml:space="preserve">9. After each SOC is issued, the levy rate payed at for the previous stage needs to be inputted into this column to ensure it is not indexed as part of subsequent indexation. </t>
  </si>
  <si>
    <t>CIL Levy per lot (in lieu of dwellings)(9.)</t>
  </si>
  <si>
    <t>NDA Difference (ha) (8.)</t>
  </si>
  <si>
    <t>FINAL ACCOUNT BALANCE</t>
  </si>
  <si>
    <t>DC Year</t>
  </si>
  <si>
    <t>5. POS is calculated based on the NDA of the property. Council will collect based on the NDA specified in the DCP unless the NDA specified in this schedule is larger than that in the DCP. In that case the POS is calculated based on the larger NDA.</t>
  </si>
  <si>
    <t>NDA Difference (ha) (5.)</t>
  </si>
  <si>
    <t>TOTAL(s)</t>
  </si>
  <si>
    <t>Stage Area (NDA) (ha) (5.)</t>
  </si>
  <si>
    <t>DIL Liability</t>
  </si>
  <si>
    <t>Relevant Stages</t>
  </si>
  <si>
    <t xml:space="preserve">Cost Attributed per unit in the DCP </t>
  </si>
  <si>
    <t>6. Full quantity as defined in DCP, this may be the number of instances or the area of a project.</t>
  </si>
  <si>
    <t xml:space="preserve">7. Area and/or quantity of project in the DCP relevant to the properties affected by this permit. </t>
  </si>
  <si>
    <t>8. Quantity (area, number etc) proposed to be delivered by this permit.</t>
  </si>
  <si>
    <t>Area as per PSP Land Budget (ha) (7.)</t>
  </si>
  <si>
    <t xml:space="preserve">Quantity to be delivered (8.) </t>
  </si>
  <si>
    <t>Quantity in DCP or PSP (6.)</t>
  </si>
  <si>
    <t>Quantity over provided (+) and therefore not creditable (9.)</t>
  </si>
  <si>
    <t>9. A credit can only be paid when the amount provided is equal to or less than the amount specified in the DCP or PSP Land Budget. No credit is payable on the amount provided above that required by the DCP or PSP Land Budget.</t>
  </si>
  <si>
    <t>Open Space Provided (ha) (6.)</t>
  </si>
  <si>
    <t>6. Open Space provided must be equal to or lower than that specified in the PSP Land Budget. Council cannot credit additional land as cash contributions are required to fund properties where the PSP Land Budget requires open space provision greater than 5.29%.</t>
  </si>
  <si>
    <t>8. DIL is calculated based on the NDA of the property. Council will collect based on the NDA specified in the DCP unless the NDA specified in this schedule is larger than that in the DCP. In that case the DIL is calculated based on the larger NDA.</t>
  </si>
  <si>
    <t xml:space="preserve">7. Payment of the Community Infrastructure Levy by the developer is optional. If it is to be paid by the developer, it must be paid prior to Statement of Compliance for each stage. If not paid by the developer, it will be charged to the landowner prior to a building permit being issued.  </t>
  </si>
  <si>
    <t>Development Contributions Levy (2.) ($ per hectare)</t>
  </si>
  <si>
    <t xml:space="preserve">Stage 1 </t>
  </si>
  <si>
    <t>FY 2024-25</t>
  </si>
  <si>
    <t>2024/25</t>
  </si>
  <si>
    <t>DCP NDA (7.)</t>
  </si>
  <si>
    <t>DCP Required POS (7.)</t>
  </si>
  <si>
    <r>
      <t xml:space="preserve">7. Enter </t>
    </r>
    <r>
      <rPr>
        <i/>
        <sz val="10"/>
        <color theme="1"/>
        <rFont val="Arial"/>
        <family val="2"/>
      </rPr>
      <t>Total Net Developable Area</t>
    </r>
    <r>
      <rPr>
        <sz val="10"/>
        <color theme="1"/>
        <rFont val="Arial"/>
        <family val="2"/>
      </rPr>
      <t xml:space="preserve"> and </t>
    </r>
    <r>
      <rPr>
        <i/>
        <sz val="10"/>
        <color theme="1"/>
        <rFont val="Arial"/>
        <family val="2"/>
      </rPr>
      <t>Unencumbered Land Available for Recreation</t>
    </r>
    <r>
      <rPr>
        <sz val="10"/>
        <color theme="1"/>
        <rFont val="Arial"/>
        <family val="2"/>
      </rPr>
      <t xml:space="preserve"> from Land Budget &amp; Open Space table.</t>
    </r>
  </si>
  <si>
    <t xml:space="preserve">Land Valuation (2.) </t>
  </si>
  <si>
    <r>
      <t xml:space="preserve">2. Valuation to be obtained in accordance with section 19 of the </t>
    </r>
    <r>
      <rPr>
        <i/>
        <sz val="10"/>
        <color theme="1"/>
        <rFont val="Arial"/>
        <family val="2"/>
      </rPr>
      <t>Subdivision Act</t>
    </r>
    <r>
      <rPr>
        <sz val="10"/>
        <color theme="1"/>
        <rFont val="Arial"/>
        <family val="2"/>
      </rPr>
      <t xml:space="preserve"> 1988. </t>
    </r>
  </si>
  <si>
    <t>Per Residential Lot 2024</t>
  </si>
  <si>
    <t>2025/26</t>
  </si>
  <si>
    <t>2026/27</t>
  </si>
  <si>
    <t>Per Residential Lot 2025</t>
  </si>
  <si>
    <t>Per Residential Lot 2026</t>
  </si>
  <si>
    <t>Difference (5.)</t>
  </si>
  <si>
    <t>Stage 5</t>
  </si>
  <si>
    <t>Stage 6</t>
  </si>
  <si>
    <t>Stage 7</t>
  </si>
  <si>
    <t>Stage 8</t>
  </si>
  <si>
    <t>Stage 9</t>
  </si>
  <si>
    <t>Stage 10</t>
  </si>
  <si>
    <t>Stage 11</t>
  </si>
  <si>
    <t>DC Levy rate per hectare (9.)</t>
  </si>
  <si>
    <t>Difference (8.)</t>
  </si>
  <si>
    <t>Stage Net Developable Area (NDA) (ha)(8.)</t>
  </si>
  <si>
    <t>Public Infrastructure Plan - Lake Narracan PSP</t>
  </si>
  <si>
    <t>WIK?
(Yes/No)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</si>
</sst>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Red]\-&quot;$&quot;#,##0.00"/>
    <numFmt numFmtId="44" formatCode="_-&quot;$&quot;* #,##0.00_-;\-&quot;$&quot;* #,##0.00_-;_-&quot;$&quot;* &quot;-&quot;??_-;_-@_-"/>
    <numFmt numFmtId="43" formatCode="_-* #,##0.00_-;\-* #,##0.00_-;_-* &quot;-&quot;??_-;_-@_-"/>
    <numFmt numFmtId="164" formatCode="0.000"/>
    <numFmt numFmtId="165" formatCode="_-&quot;$&quot;* #,##0.00_-;[Red]\-&quot;$&quot;* #,##0.00_-;_-&quot;$&quot;* &quot;-&quot;??_-;_-@_-"/>
    <numFmt numFmtId="166" formatCode="0.00%;[Red]\-0.00%"/>
    <numFmt numFmtId="167" formatCode="_-[$$-C09]* #,##0.00_-;\-[$$-C09]* #,##0.00_-;_-[$$-C09]* &quot;-&quot;??_-;_-@_-"/>
    <numFmt numFmtId="168" formatCode="0.0000"/>
    <numFmt numFmtId="169" formatCode="_-&quot;$&quot;* #,##0_-;\-&quot;$&quot;* #,##0_-;_-&quot;$&quot;* &quot;-&quot;??_-;_-@_-"/>
  </numFmts>
  <fonts count="21" x14ac:knownFonts="1">
    <font>
      <sz val="11"/>
      <color theme="1"/>
      <name val="Calibri"/>
      <family val="2"/>
      <scheme val="minor"/>
    </font>
    <font>
      <sz val="11"/>
      <color theme="1"/>
      <name val="Calibri"/>
      <family val="2"/>
      <scheme val="minor"/>
    </font>
    <font>
      <sz val="11"/>
      <color theme="1"/>
      <name val="Arial"/>
      <family val="2"/>
    </font>
    <font>
      <sz val="11"/>
      <name val="Arial"/>
      <family val="2"/>
    </font>
    <font>
      <b/>
      <sz val="11"/>
      <color theme="1"/>
      <name val="Arial"/>
      <family val="2"/>
    </font>
    <font>
      <b/>
      <sz val="10"/>
      <color theme="0"/>
      <name val="Arial"/>
      <family val="2"/>
    </font>
    <font>
      <sz val="10"/>
      <color theme="1"/>
      <name val="Arial"/>
      <family val="2"/>
    </font>
    <font>
      <sz val="10"/>
      <name val="Arial"/>
      <family val="2"/>
    </font>
    <font>
      <b/>
      <sz val="10"/>
      <color theme="1"/>
      <name val="Arial"/>
      <family val="2"/>
    </font>
    <font>
      <b/>
      <sz val="10"/>
      <name val="Arial"/>
      <family val="2"/>
    </font>
    <font>
      <sz val="11"/>
      <color theme="0"/>
      <name val="Calibri"/>
      <family val="2"/>
      <scheme val="minor"/>
    </font>
    <font>
      <sz val="11"/>
      <color rgb="FFFF0000"/>
      <name val="Arial"/>
      <family val="2"/>
    </font>
    <font>
      <b/>
      <sz val="11"/>
      <color theme="1"/>
      <name val="Calibri"/>
      <family val="2"/>
      <scheme val="minor"/>
    </font>
    <font>
      <b/>
      <sz val="11"/>
      <color theme="0"/>
      <name val="Calibri"/>
      <family val="2"/>
      <scheme val="minor"/>
    </font>
    <font>
      <sz val="10"/>
      <color theme="0"/>
      <name val="Arial"/>
      <family val="2"/>
    </font>
    <font>
      <b/>
      <u val="singleAccounting"/>
      <sz val="10"/>
      <color theme="0"/>
      <name val="Arial"/>
      <family val="2"/>
    </font>
    <font>
      <b/>
      <sz val="11"/>
      <color theme="0"/>
      <name val="Arial"/>
      <family val="2"/>
    </font>
    <font>
      <b/>
      <sz val="10"/>
      <color rgb="FFFF0000"/>
      <name val="Arial"/>
      <family val="2"/>
    </font>
    <font>
      <b/>
      <sz val="10"/>
      <color rgb="FFC00000"/>
      <name val="Arial"/>
      <family val="2"/>
    </font>
    <font>
      <i/>
      <sz val="10"/>
      <color theme="1"/>
      <name val="Arial"/>
      <family val="2"/>
    </font>
    <font>
      <sz val="8"/>
      <name val="Calibri"/>
      <family val="2"/>
      <scheme val="minor"/>
    </font>
  </fonts>
  <fills count="12">
    <fill>
      <patternFill patternType="none"/>
    </fill>
    <fill>
      <patternFill patternType="gray125"/>
    </fill>
    <fill>
      <patternFill patternType="solid">
        <fgColor theme="4"/>
      </patternFill>
    </fill>
    <fill>
      <patternFill patternType="solid">
        <fgColor theme="0" tint="-4.9989318521683403E-2"/>
        <bgColor indexed="64"/>
      </patternFill>
    </fill>
    <fill>
      <patternFill patternType="solid">
        <fgColor rgb="FFFFFF99"/>
        <bgColor indexed="64"/>
      </patternFill>
    </fill>
    <fill>
      <patternFill patternType="solid">
        <fgColor theme="9" tint="-0.249977111117893"/>
        <bgColor indexed="64"/>
      </patternFill>
    </fill>
    <fill>
      <patternFill patternType="solid">
        <fgColor theme="9"/>
        <bgColor indexed="64"/>
      </patternFill>
    </fill>
    <fill>
      <patternFill patternType="solid">
        <fgColor rgb="FFFFFFCC"/>
        <bgColor indexed="64"/>
      </patternFill>
    </fill>
    <fill>
      <patternFill patternType="solid">
        <fgColor theme="9" tint="0.79998168889431442"/>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ck">
        <color indexed="64"/>
      </left>
      <right style="thick">
        <color indexed="64"/>
      </right>
      <top style="thick">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style="thick">
        <color indexed="64"/>
      </left>
      <right style="thick">
        <color indexed="64"/>
      </right>
      <top style="double">
        <color indexed="64"/>
      </top>
      <bottom style="thick">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thin">
        <color theme="6" tint="0.39997558519241921"/>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theme="6" tint="0.39997558519241921"/>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ck">
        <color indexed="64"/>
      </left>
      <right style="thick">
        <color indexed="64"/>
      </right>
      <top style="double">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2" borderId="0" applyNumberFormat="0" applyBorder="0" applyAlignment="0" applyProtection="0"/>
  </cellStyleXfs>
  <cellXfs count="249">
    <xf numFmtId="0" fontId="0" fillId="0" borderId="0" xfId="0"/>
    <xf numFmtId="0" fontId="2" fillId="0" borderId="0" xfId="0" applyFont="1"/>
    <xf numFmtId="44" fontId="2" fillId="0" borderId="0" xfId="0" applyNumberFormat="1" applyFont="1"/>
    <xf numFmtId="0" fontId="4" fillId="0" borderId="0" xfId="0" applyFont="1"/>
    <xf numFmtId="0" fontId="6" fillId="0" borderId="0" xfId="0" applyFont="1"/>
    <xf numFmtId="0" fontId="6" fillId="0" borderId="0" xfId="0" applyFont="1" applyAlignment="1">
      <alignment horizontal="left"/>
    </xf>
    <xf numFmtId="0" fontId="6" fillId="0" borderId="0" xfId="0" applyFont="1" applyAlignment="1">
      <alignment horizontal="center"/>
    </xf>
    <xf numFmtId="0" fontId="8" fillId="0" borderId="0" xfId="0" applyFont="1"/>
    <xf numFmtId="43" fontId="6" fillId="0" borderId="0" xfId="0" applyNumberFormat="1" applyFont="1"/>
    <xf numFmtId="8" fontId="2" fillId="0" borderId="0" xfId="0" applyNumberFormat="1" applyFont="1"/>
    <xf numFmtId="0" fontId="2" fillId="0" borderId="0" xfId="0" applyFont="1" applyAlignment="1">
      <alignment vertical="center"/>
    </xf>
    <xf numFmtId="167" fontId="2" fillId="0" borderId="0" xfId="0" applyNumberFormat="1" applyFont="1" applyAlignment="1">
      <alignment vertical="center"/>
    </xf>
    <xf numFmtId="165" fontId="6" fillId="0" borderId="0" xfId="2" applyNumberFormat="1" applyFont="1"/>
    <xf numFmtId="0" fontId="0" fillId="0" borderId="0" xfId="0" applyAlignment="1">
      <alignment vertical="center"/>
    </xf>
    <xf numFmtId="164" fontId="11" fillId="0" borderId="0" xfId="0" applyNumberFormat="1" applyFont="1" applyAlignment="1">
      <alignment vertical="center"/>
    </xf>
    <xf numFmtId="0" fontId="4" fillId="0" borderId="0" xfId="0" applyFont="1" applyAlignment="1">
      <alignment horizontal="center" vertical="center" wrapText="1"/>
    </xf>
    <xf numFmtId="0" fontId="7" fillId="0" borderId="1" xfId="0" applyFont="1" applyBorder="1"/>
    <xf numFmtId="166" fontId="7" fillId="0" borderId="1" xfId="3" applyNumberFormat="1" applyFont="1" applyFill="1" applyBorder="1"/>
    <xf numFmtId="166" fontId="7" fillId="0" borderId="1" xfId="0" applyNumberFormat="1" applyFont="1" applyBorder="1"/>
    <xf numFmtId="0" fontId="9" fillId="3" borderId="1" xfId="0" applyFont="1" applyFill="1" applyBorder="1"/>
    <xf numFmtId="166" fontId="9" fillId="3" borderId="1" xfId="3" applyNumberFormat="1" applyFont="1" applyFill="1" applyBorder="1"/>
    <xf numFmtId="166" fontId="9" fillId="3" borderId="1" xfId="0" applyNumberFormat="1" applyFont="1" applyFill="1" applyBorder="1"/>
    <xf numFmtId="166" fontId="9" fillId="3" borderId="15" xfId="3" applyNumberFormat="1" applyFont="1" applyFill="1" applyBorder="1"/>
    <xf numFmtId="166" fontId="9" fillId="3" borderId="15" xfId="0" applyNumberFormat="1" applyFont="1" applyFill="1" applyBorder="1"/>
    <xf numFmtId="0" fontId="8" fillId="0" borderId="0" xfId="0" applyFont="1" applyAlignment="1">
      <alignment horizontal="left"/>
    </xf>
    <xf numFmtId="0" fontId="8" fillId="0" borderId="0" xfId="0" applyFont="1" applyAlignment="1">
      <alignment horizontal="left" wrapText="1"/>
    </xf>
    <xf numFmtId="0" fontId="6" fillId="5" borderId="17" xfId="0" applyFont="1" applyFill="1" applyBorder="1" applyAlignment="1">
      <alignment horizontal="center" vertical="center" wrapText="1"/>
    </xf>
    <xf numFmtId="0" fontId="9" fillId="4" borderId="1" xfId="0" applyFont="1" applyFill="1" applyBorder="1" applyAlignment="1">
      <alignment horizontal="center"/>
    </xf>
    <xf numFmtId="10" fontId="9" fillId="3" borderId="1" xfId="0" applyNumberFormat="1" applyFont="1" applyFill="1" applyBorder="1" applyAlignment="1">
      <alignment horizontal="center"/>
    </xf>
    <xf numFmtId="44" fontId="9" fillId="4" borderId="1" xfId="0" applyNumberFormat="1" applyFont="1" applyFill="1" applyBorder="1" applyAlignment="1">
      <alignment horizontal="center"/>
    </xf>
    <xf numFmtId="44" fontId="9" fillId="3" borderId="1" xfId="1" applyNumberFormat="1" applyFont="1" applyFill="1" applyBorder="1" applyAlignment="1">
      <alignment horizontal="center" vertical="center" wrapText="1"/>
    </xf>
    <xf numFmtId="166" fontId="9" fillId="3" borderId="20" xfId="3" applyNumberFormat="1" applyFont="1" applyFill="1" applyBorder="1"/>
    <xf numFmtId="0" fontId="7" fillId="7" borderId="1" xfId="0" applyFont="1" applyFill="1" applyBorder="1" applyAlignment="1">
      <alignment horizontal="center"/>
    </xf>
    <xf numFmtId="10" fontId="7" fillId="0" borderId="1" xfId="0" applyNumberFormat="1" applyFont="1" applyBorder="1" applyAlignment="1">
      <alignment horizontal="center"/>
    </xf>
    <xf numFmtId="44" fontId="7" fillId="7" borderId="1" xfId="0" applyNumberFormat="1" applyFont="1" applyFill="1" applyBorder="1" applyAlignment="1">
      <alignment horizontal="center"/>
    </xf>
    <xf numFmtId="44" fontId="7" fillId="0" borderId="1" xfId="1" applyNumberFormat="1" applyFont="1" applyFill="1" applyBorder="1" applyAlignment="1">
      <alignment horizontal="center" vertical="center" wrapText="1"/>
    </xf>
    <xf numFmtId="44" fontId="7" fillId="8" borderId="19" xfId="1" applyNumberFormat="1" applyFont="1" applyFill="1" applyBorder="1" applyAlignment="1">
      <alignment horizontal="center" vertical="center" wrapText="1"/>
    </xf>
    <xf numFmtId="166" fontId="7" fillId="0" borderId="20" xfId="3" applyNumberFormat="1" applyFont="1" applyFill="1" applyBorder="1"/>
    <xf numFmtId="44" fontId="9" fillId="3" borderId="15" xfId="1" applyNumberFormat="1" applyFont="1" applyFill="1" applyBorder="1" applyAlignment="1">
      <alignment horizontal="center" vertical="center" wrapText="1"/>
    </xf>
    <xf numFmtId="166" fontId="9" fillId="3" borderId="21" xfId="3" applyNumberFormat="1" applyFont="1" applyFill="1" applyBorder="1"/>
    <xf numFmtId="0" fontId="6" fillId="9" borderId="0" xfId="0" applyFont="1" applyFill="1" applyAlignment="1">
      <alignment horizontal="center" vertical="center" wrapText="1"/>
    </xf>
    <xf numFmtId="0" fontId="5" fillId="9" borderId="1" xfId="0" applyFont="1" applyFill="1" applyBorder="1" applyAlignment="1">
      <alignment horizontal="center" vertical="center"/>
    </xf>
    <xf numFmtId="0" fontId="5" fillId="9" borderId="1" xfId="0" applyFont="1" applyFill="1" applyBorder="1" applyAlignment="1">
      <alignment horizontal="center" vertical="center" wrapText="1"/>
    </xf>
    <xf numFmtId="0" fontId="9" fillId="4" borderId="18" xfId="0" applyFont="1" applyFill="1" applyBorder="1" applyAlignment="1">
      <alignment horizontal="center"/>
    </xf>
    <xf numFmtId="0" fontId="7" fillId="7" borderId="18" xfId="0" applyFont="1" applyFill="1" applyBorder="1" applyAlignment="1">
      <alignment horizontal="center"/>
    </xf>
    <xf numFmtId="0" fontId="6" fillId="4" borderId="1" xfId="0" applyFont="1" applyFill="1" applyBorder="1" applyAlignment="1">
      <alignment vertical="center" wrapText="1"/>
    </xf>
    <xf numFmtId="44" fontId="6" fillId="4" borderId="1" xfId="0" applyNumberFormat="1" applyFont="1" applyFill="1" applyBorder="1" applyAlignment="1">
      <alignment vertical="center" wrapText="1"/>
    </xf>
    <xf numFmtId="0" fontId="6" fillId="4" borderId="1" xfId="0" applyFont="1" applyFill="1" applyBorder="1" applyAlignment="1">
      <alignment horizontal="right" vertical="center" wrapText="1"/>
    </xf>
    <xf numFmtId="9" fontId="6" fillId="4" borderId="1" xfId="3" applyFont="1" applyFill="1" applyBorder="1" applyAlignment="1">
      <alignment horizontal="right" vertical="center" wrapText="1"/>
    </xf>
    <xf numFmtId="0" fontId="6" fillId="7" borderId="1" xfId="0" applyFont="1" applyFill="1" applyBorder="1" applyAlignment="1">
      <alignment vertical="center" wrapText="1"/>
    </xf>
    <xf numFmtId="44" fontId="6" fillId="7" borderId="1" xfId="0" applyNumberFormat="1" applyFont="1" applyFill="1" applyBorder="1" applyAlignment="1">
      <alignment vertical="center" wrapText="1"/>
    </xf>
    <xf numFmtId="0" fontId="6" fillId="7" borderId="1" xfId="0" applyFont="1" applyFill="1" applyBorder="1" applyAlignment="1">
      <alignment horizontal="right" vertical="center" wrapText="1"/>
    </xf>
    <xf numFmtId="9" fontId="6" fillId="7" borderId="1" xfId="3" applyFont="1" applyFill="1" applyBorder="1" applyAlignment="1">
      <alignment horizontal="right" vertical="center" wrapText="1"/>
    </xf>
    <xf numFmtId="9" fontId="5" fillId="6" borderId="1" xfId="3" applyFont="1" applyFill="1" applyBorder="1" applyAlignment="1">
      <alignment horizontal="right" vertical="center" wrapText="1"/>
    </xf>
    <xf numFmtId="44" fontId="5" fillId="6" borderId="1" xfId="0" applyNumberFormat="1" applyFont="1" applyFill="1" applyBorder="1" applyAlignment="1">
      <alignment vertical="center" wrapText="1"/>
    </xf>
    <xf numFmtId="0" fontId="5" fillId="9" borderId="1" xfId="4" applyFont="1" applyFill="1" applyBorder="1" applyAlignment="1">
      <alignment horizontal="center" vertical="center" wrapText="1"/>
    </xf>
    <xf numFmtId="0" fontId="7" fillId="7" borderId="1" xfId="0" applyFont="1" applyFill="1" applyBorder="1" applyAlignment="1">
      <alignment horizontal="center" vertical="center"/>
    </xf>
    <xf numFmtId="0" fontId="5" fillId="5" borderId="30" xfId="0" applyFont="1" applyFill="1" applyBorder="1" applyAlignment="1">
      <alignment horizontal="center" vertical="center" wrapText="1"/>
    </xf>
    <xf numFmtId="0" fontId="5" fillId="5" borderId="32" xfId="0" applyFont="1" applyFill="1" applyBorder="1" applyAlignment="1">
      <alignment horizontal="center" vertical="center" wrapText="1"/>
    </xf>
    <xf numFmtId="44" fontId="2" fillId="4" borderId="10" xfId="0" applyNumberFormat="1" applyFont="1" applyFill="1" applyBorder="1"/>
    <xf numFmtId="0" fontId="6" fillId="10" borderId="18" xfId="0" applyFont="1" applyFill="1" applyBorder="1" applyAlignment="1">
      <alignment horizontal="left"/>
    </xf>
    <xf numFmtId="0" fontId="6" fillId="10" borderId="26" xfId="0" applyFont="1" applyFill="1" applyBorder="1" applyAlignment="1">
      <alignment horizontal="center"/>
    </xf>
    <xf numFmtId="0" fontId="6" fillId="10" borderId="20" xfId="0" applyFont="1" applyFill="1" applyBorder="1" applyAlignment="1">
      <alignment horizontal="center"/>
    </xf>
    <xf numFmtId="0" fontId="16" fillId="5" borderId="42" xfId="0" applyFont="1" applyFill="1" applyBorder="1" applyAlignment="1">
      <alignment vertical="center"/>
    </xf>
    <xf numFmtId="0" fontId="16" fillId="5" borderId="33" xfId="0" applyFont="1" applyFill="1" applyBorder="1" applyAlignment="1">
      <alignment vertical="center" wrapText="1"/>
    </xf>
    <xf numFmtId="165" fontId="8" fillId="11" borderId="19" xfId="2" applyNumberFormat="1" applyFont="1" applyFill="1" applyBorder="1" applyAlignment="1">
      <alignment horizontal="center" vertical="center" wrapText="1"/>
    </xf>
    <xf numFmtId="165" fontId="5" fillId="5" borderId="43" xfId="0" applyNumberFormat="1" applyFont="1" applyFill="1" applyBorder="1" applyAlignment="1">
      <alignment horizontal="center" vertical="center" wrapText="1"/>
    </xf>
    <xf numFmtId="165" fontId="5" fillId="5" borderId="23" xfId="0" applyNumberFormat="1" applyFont="1" applyFill="1" applyBorder="1" applyAlignment="1">
      <alignment horizontal="center" vertical="center" wrapText="1"/>
    </xf>
    <xf numFmtId="0" fontId="7" fillId="10" borderId="1" xfId="0" applyFont="1" applyFill="1" applyBorder="1"/>
    <xf numFmtId="0" fontId="7" fillId="10" borderId="1" xfId="0" applyFont="1" applyFill="1" applyBorder="1" applyAlignment="1">
      <alignment horizontal="center"/>
    </xf>
    <xf numFmtId="10" fontId="7" fillId="10" borderId="1" xfId="0" applyNumberFormat="1" applyFont="1" applyFill="1" applyBorder="1" applyAlignment="1">
      <alignment horizontal="center"/>
    </xf>
    <xf numFmtId="44" fontId="7" fillId="10" borderId="1" xfId="1" applyNumberFormat="1" applyFont="1" applyFill="1" applyBorder="1" applyAlignment="1">
      <alignment horizontal="center" vertical="center" wrapText="1"/>
    </xf>
    <xf numFmtId="166" fontId="7" fillId="10" borderId="20" xfId="3" applyNumberFormat="1" applyFont="1" applyFill="1" applyBorder="1"/>
    <xf numFmtId="166" fontId="7" fillId="10" borderId="1" xfId="3" applyNumberFormat="1" applyFont="1" applyFill="1" applyBorder="1"/>
    <xf numFmtId="166" fontId="7" fillId="10" borderId="1" xfId="0" applyNumberFormat="1" applyFont="1" applyFill="1" applyBorder="1"/>
    <xf numFmtId="0" fontId="5" fillId="9" borderId="16" xfId="0" applyFont="1" applyFill="1" applyBorder="1"/>
    <xf numFmtId="0" fontId="5" fillId="9" borderId="16" xfId="0" applyFont="1" applyFill="1" applyBorder="1" applyAlignment="1">
      <alignment horizontal="left"/>
    </xf>
    <xf numFmtId="0" fontId="5" fillId="9" borderId="22" xfId="0" applyFont="1" applyFill="1" applyBorder="1" applyAlignment="1">
      <alignment horizontal="left"/>
    </xf>
    <xf numFmtId="0" fontId="5" fillId="9" borderId="24" xfId="0" applyFont="1" applyFill="1" applyBorder="1" applyAlignment="1">
      <alignment horizontal="center"/>
    </xf>
    <xf numFmtId="44" fontId="5" fillId="9" borderId="16" xfId="0" applyNumberFormat="1" applyFont="1" applyFill="1" applyBorder="1" applyAlignment="1">
      <alignment horizontal="center" vertical="center" wrapText="1"/>
    </xf>
    <xf numFmtId="165" fontId="5" fillId="9" borderId="16" xfId="0" applyNumberFormat="1" applyFont="1" applyFill="1" applyBorder="1" applyAlignment="1">
      <alignment horizontal="center" vertical="center" wrapText="1"/>
    </xf>
    <xf numFmtId="0" fontId="5" fillId="9" borderId="22" xfId="0" applyFont="1" applyFill="1" applyBorder="1"/>
    <xf numFmtId="0" fontId="5" fillId="9" borderId="24" xfId="0" applyFont="1" applyFill="1" applyBorder="1"/>
    <xf numFmtId="164" fontId="6" fillId="4" borderId="1" xfId="0" applyNumberFormat="1" applyFont="1" applyFill="1" applyBorder="1" applyAlignment="1">
      <alignment horizontal="right" vertical="center" wrapText="1"/>
    </xf>
    <xf numFmtId="0" fontId="6" fillId="0" borderId="0" xfId="0" applyFont="1" applyAlignment="1">
      <alignment horizontal="center" vertical="center" wrapText="1"/>
    </xf>
    <xf numFmtId="44" fontId="17" fillId="4" borderId="1" xfId="0" applyNumberFormat="1" applyFont="1" applyFill="1" applyBorder="1" applyAlignment="1">
      <alignment vertical="center" wrapText="1"/>
    </xf>
    <xf numFmtId="168" fontId="6" fillId="0" borderId="0" xfId="0" applyNumberFormat="1" applyFont="1"/>
    <xf numFmtId="169" fontId="2" fillId="0" borderId="0" xfId="2" applyNumberFormat="1" applyFont="1"/>
    <xf numFmtId="0" fontId="8" fillId="0" borderId="0" xfId="0" applyFont="1" applyAlignment="1">
      <alignment horizontal="left"/>
    </xf>
    <xf numFmtId="0" fontId="6" fillId="10" borderId="18" xfId="0" applyFont="1" applyFill="1" applyBorder="1" applyAlignment="1">
      <alignment horizontal="right"/>
    </xf>
    <xf numFmtId="0" fontId="9" fillId="3" borderId="18" xfId="0" applyFont="1" applyFill="1" applyBorder="1" applyAlignment="1">
      <alignment horizontal="left"/>
    </xf>
    <xf numFmtId="168" fontId="8" fillId="4" borderId="1" xfId="0" applyNumberFormat="1" applyFont="1" applyFill="1" applyBorder="1"/>
    <xf numFmtId="0" fontId="6" fillId="0" borderId="0" xfId="0" applyFont="1" applyAlignment="1">
      <alignment vertical="center"/>
    </xf>
    <xf numFmtId="165" fontId="6" fillId="0" borderId="0" xfId="2" applyNumberFormat="1" applyFont="1" applyAlignment="1">
      <alignment vertical="center"/>
    </xf>
    <xf numFmtId="0" fontId="0" fillId="0" borderId="0" xfId="0" applyAlignment="1">
      <alignment vertical="center" wrapText="1"/>
    </xf>
    <xf numFmtId="0" fontId="6" fillId="0" borderId="0" xfId="0" applyFont="1" applyAlignment="1">
      <alignment vertical="center" wrapText="1"/>
    </xf>
    <xf numFmtId="44" fontId="2" fillId="4" borderId="7" xfId="0" applyNumberFormat="1" applyFont="1" applyFill="1" applyBorder="1"/>
    <xf numFmtId="1" fontId="7" fillId="10" borderId="1" xfId="0" applyNumberFormat="1" applyFont="1" applyFill="1" applyBorder="1" applyAlignment="1">
      <alignment horizontal="right"/>
    </xf>
    <xf numFmtId="168" fontId="9" fillId="3" borderId="1" xfId="0" applyNumberFormat="1" applyFont="1" applyFill="1" applyBorder="1" applyAlignment="1">
      <alignment horizontal="right" indent="1"/>
    </xf>
    <xf numFmtId="168" fontId="9" fillId="4" borderId="1" xfId="0" applyNumberFormat="1" applyFont="1" applyFill="1" applyBorder="1" applyAlignment="1">
      <alignment horizontal="right" indent="1"/>
    </xf>
    <xf numFmtId="168" fontId="9" fillId="3" borderId="1" xfId="0" applyNumberFormat="1" applyFont="1" applyFill="1" applyBorder="1" applyAlignment="1">
      <alignment horizontal="right" vertical="center" wrapText="1" indent="1"/>
    </xf>
    <xf numFmtId="168" fontId="7" fillId="0" borderId="1" xfId="0" applyNumberFormat="1" applyFont="1" applyBorder="1" applyAlignment="1">
      <alignment horizontal="right" indent="1"/>
    </xf>
    <xf numFmtId="168" fontId="7" fillId="7" borderId="1" xfId="0" applyNumberFormat="1" applyFont="1" applyFill="1" applyBorder="1" applyAlignment="1">
      <alignment horizontal="right" indent="1"/>
    </xf>
    <xf numFmtId="168" fontId="7" fillId="0" borderId="1" xfId="0" applyNumberFormat="1" applyFont="1" applyBorder="1" applyAlignment="1">
      <alignment horizontal="right" vertical="center" wrapText="1" indent="1"/>
    </xf>
    <xf numFmtId="168" fontId="9" fillId="3" borderId="15" xfId="0" applyNumberFormat="1" applyFont="1" applyFill="1" applyBorder="1" applyAlignment="1">
      <alignment horizontal="right" indent="1"/>
    </xf>
    <xf numFmtId="168" fontId="9" fillId="3" borderId="15" xfId="0" applyNumberFormat="1" applyFont="1" applyFill="1" applyBorder="1" applyAlignment="1">
      <alignment horizontal="right" vertical="center" wrapText="1" indent="1"/>
    </xf>
    <xf numFmtId="168" fontId="5" fillId="9" borderId="16" xfId="0" applyNumberFormat="1" applyFont="1" applyFill="1" applyBorder="1" applyAlignment="1">
      <alignment horizontal="right" vertical="center" wrapText="1" indent="1"/>
    </xf>
    <xf numFmtId="168" fontId="7" fillId="10" borderId="1" xfId="0" applyNumberFormat="1" applyFont="1" applyFill="1" applyBorder="1" applyAlignment="1">
      <alignment horizontal="right" indent="1"/>
    </xf>
    <xf numFmtId="168" fontId="7" fillId="10" borderId="1" xfId="0" applyNumberFormat="1" applyFont="1" applyFill="1" applyBorder="1" applyAlignment="1">
      <alignment horizontal="right" vertical="center" wrapText="1" indent="1"/>
    </xf>
    <xf numFmtId="168" fontId="8" fillId="10" borderId="1" xfId="0" applyNumberFormat="1" applyFont="1" applyFill="1" applyBorder="1" applyAlignment="1">
      <alignment horizontal="right" indent="1"/>
    </xf>
    <xf numFmtId="0" fontId="9" fillId="3" borderId="1" xfId="0" applyFont="1" applyFill="1" applyBorder="1" applyAlignment="1">
      <alignment vertical="center"/>
    </xf>
    <xf numFmtId="0" fontId="9" fillId="4" borderId="1" xfId="0" applyFont="1" applyFill="1" applyBorder="1" applyAlignment="1">
      <alignment horizontal="center" vertical="center"/>
    </xf>
    <xf numFmtId="1" fontId="9" fillId="4" borderId="1" xfId="0" applyNumberFormat="1" applyFont="1" applyFill="1" applyBorder="1" applyAlignment="1">
      <alignment horizontal="center" vertical="center"/>
    </xf>
    <xf numFmtId="44" fontId="9" fillId="3" borderId="1" xfId="0" applyNumberFormat="1" applyFont="1" applyFill="1" applyBorder="1" applyAlignment="1">
      <alignment horizontal="center" vertical="center"/>
    </xf>
    <xf numFmtId="164" fontId="9" fillId="4" borderId="1" xfId="0" applyNumberFormat="1" applyFont="1" applyFill="1" applyBorder="1" applyAlignment="1">
      <alignment vertical="center" wrapText="1"/>
    </xf>
    <xf numFmtId="165" fontId="8" fillId="11" borderId="6" xfId="2" applyNumberFormat="1" applyFont="1" applyFill="1" applyBorder="1" applyAlignment="1">
      <alignment horizontal="center" vertical="center" wrapText="1"/>
    </xf>
    <xf numFmtId="165" fontId="8" fillId="11" borderId="31" xfId="2" applyNumberFormat="1" applyFont="1" applyFill="1" applyBorder="1" applyAlignment="1">
      <alignment horizontal="center" vertical="center" wrapText="1"/>
    </xf>
    <xf numFmtId="0" fontId="7" fillId="0" borderId="1" xfId="0" applyFont="1" applyBorder="1" applyAlignment="1">
      <alignment vertical="center"/>
    </xf>
    <xf numFmtId="1" fontId="7" fillId="7" borderId="1" xfId="0" applyNumberFormat="1" applyFont="1" applyFill="1" applyBorder="1" applyAlignment="1">
      <alignment horizontal="center" vertical="center"/>
    </xf>
    <xf numFmtId="44" fontId="7" fillId="0" borderId="1" xfId="0" applyNumberFormat="1" applyFont="1" applyBorder="1" applyAlignment="1">
      <alignment horizontal="center" vertical="center"/>
    </xf>
    <xf numFmtId="164" fontId="7" fillId="7" borderId="1" xfId="0" applyNumberFormat="1" applyFont="1" applyFill="1" applyBorder="1" applyAlignment="1">
      <alignment vertical="center" wrapText="1"/>
    </xf>
    <xf numFmtId="44" fontId="7" fillId="8" borderId="6" xfId="1" applyNumberFormat="1" applyFont="1" applyFill="1" applyBorder="1" applyAlignment="1">
      <alignment horizontal="center" vertical="center" wrapText="1"/>
    </xf>
    <xf numFmtId="44" fontId="7" fillId="8" borderId="31" xfId="1" applyNumberFormat="1" applyFont="1" applyFill="1" applyBorder="1" applyAlignment="1">
      <alignment horizontal="center" vertical="center" wrapText="1"/>
    </xf>
    <xf numFmtId="164" fontId="9" fillId="4" borderId="1" xfId="0" applyNumberFormat="1" applyFont="1" applyFill="1" applyBorder="1" applyAlignment="1">
      <alignment vertical="center"/>
    </xf>
    <xf numFmtId="165" fontId="9" fillId="11" borderId="6" xfId="2" applyNumberFormat="1" applyFont="1" applyFill="1" applyBorder="1" applyAlignment="1">
      <alignment horizontal="center" vertical="center" wrapText="1"/>
    </xf>
    <xf numFmtId="165" fontId="9" fillId="11" borderId="31" xfId="2" applyNumberFormat="1" applyFont="1" applyFill="1" applyBorder="1" applyAlignment="1">
      <alignment horizontal="center" vertical="center" wrapText="1"/>
    </xf>
    <xf numFmtId="164" fontId="7" fillId="7" borderId="1" xfId="0" applyNumberFormat="1" applyFont="1" applyFill="1" applyBorder="1" applyAlignment="1">
      <alignment vertical="center"/>
    </xf>
    <xf numFmtId="0" fontId="9" fillId="3" borderId="34" xfId="0" applyFont="1" applyFill="1" applyBorder="1" applyAlignment="1">
      <alignment vertical="center"/>
    </xf>
    <xf numFmtId="0" fontId="9" fillId="4" borderId="34" xfId="0" applyFont="1" applyFill="1" applyBorder="1" applyAlignment="1">
      <alignment horizontal="center" vertical="center"/>
    </xf>
    <xf numFmtId="1" fontId="9" fillId="4" borderId="34" xfId="0" applyNumberFormat="1" applyFont="1" applyFill="1" applyBorder="1" applyAlignment="1">
      <alignment horizontal="center" vertical="center"/>
    </xf>
    <xf numFmtId="44" fontId="9" fillId="3" borderId="34" xfId="0" applyNumberFormat="1" applyFont="1" applyFill="1" applyBorder="1" applyAlignment="1">
      <alignment horizontal="center" vertical="center"/>
    </xf>
    <xf numFmtId="164" fontId="9" fillId="4" borderId="34" xfId="0" applyNumberFormat="1" applyFont="1" applyFill="1" applyBorder="1" applyAlignment="1">
      <alignment vertical="center"/>
    </xf>
    <xf numFmtId="165" fontId="9" fillId="11" borderId="35" xfId="2" applyNumberFormat="1" applyFont="1" applyFill="1" applyBorder="1" applyAlignment="1">
      <alignment horizontal="center" vertical="center" wrapText="1"/>
    </xf>
    <xf numFmtId="165" fontId="9" fillId="11" borderId="36" xfId="2" applyNumberFormat="1" applyFont="1" applyFill="1" applyBorder="1" applyAlignment="1">
      <alignment horizontal="center" vertical="center" wrapText="1"/>
    </xf>
    <xf numFmtId="0" fontId="14" fillId="9" borderId="2" xfId="0" applyFont="1" applyFill="1" applyBorder="1" applyAlignment="1">
      <alignment vertical="center"/>
    </xf>
    <xf numFmtId="0" fontId="14" fillId="9" borderId="2" xfId="0" applyFont="1" applyFill="1" applyBorder="1" applyAlignment="1">
      <alignment vertical="center" wrapText="1"/>
    </xf>
    <xf numFmtId="164" fontId="5" fillId="9" borderId="2" xfId="0" applyNumberFormat="1" applyFont="1" applyFill="1" applyBorder="1" applyAlignment="1">
      <alignment vertical="center"/>
    </xf>
    <xf numFmtId="44" fontId="5" fillId="9" borderId="2" xfId="1" applyNumberFormat="1" applyFont="1" applyFill="1" applyBorder="1" applyAlignment="1">
      <alignment vertical="center"/>
    </xf>
    <xf numFmtId="44" fontId="5" fillId="9" borderId="2" xfId="0" applyNumberFormat="1" applyFont="1" applyFill="1" applyBorder="1" applyAlignment="1">
      <alignment vertical="center"/>
    </xf>
    <xf numFmtId="44" fontId="5" fillId="5" borderId="39" xfId="1" applyNumberFormat="1" applyFont="1" applyFill="1" applyBorder="1" applyAlignment="1">
      <alignment horizontal="center" vertical="center" wrapText="1"/>
    </xf>
    <xf numFmtId="44" fontId="5" fillId="5" borderId="40" xfId="1" applyNumberFormat="1" applyFont="1" applyFill="1" applyBorder="1" applyAlignment="1">
      <alignment horizontal="center" vertical="center" wrapText="1"/>
    </xf>
    <xf numFmtId="0" fontId="9" fillId="10" borderId="34" xfId="0" applyFont="1" applyFill="1" applyBorder="1" applyAlignment="1">
      <alignment vertical="center"/>
    </xf>
    <xf numFmtId="0" fontId="9" fillId="10" borderId="34" xfId="0" applyFont="1" applyFill="1" applyBorder="1" applyAlignment="1">
      <alignment horizontal="center" vertical="center"/>
    </xf>
    <xf numFmtId="0" fontId="9" fillId="10" borderId="34" xfId="0" applyFont="1" applyFill="1" applyBorder="1" applyAlignment="1">
      <alignment horizontal="center" vertical="center" wrapText="1"/>
    </xf>
    <xf numFmtId="44" fontId="9" fillId="10" borderId="34" xfId="0" applyNumberFormat="1" applyFont="1" applyFill="1" applyBorder="1" applyAlignment="1">
      <alignment horizontal="center" vertical="center"/>
    </xf>
    <xf numFmtId="165" fontId="9" fillId="8" borderId="35" xfId="2" applyNumberFormat="1" applyFont="1" applyFill="1" applyBorder="1" applyAlignment="1">
      <alignment horizontal="center" vertical="center" wrapText="1"/>
    </xf>
    <xf numFmtId="165" fontId="9" fillId="8" borderId="36" xfId="2" applyNumberFormat="1" applyFont="1" applyFill="1" applyBorder="1" applyAlignment="1">
      <alignment horizontal="center" vertical="center" wrapText="1"/>
    </xf>
    <xf numFmtId="0" fontId="14" fillId="9" borderId="1" xfId="0" applyFont="1" applyFill="1" applyBorder="1" applyAlignment="1">
      <alignment vertical="center"/>
    </xf>
    <xf numFmtId="0" fontId="14" fillId="9" borderId="1" xfId="0" applyFont="1" applyFill="1" applyBorder="1" applyAlignment="1">
      <alignment vertical="center" wrapText="1"/>
    </xf>
    <xf numFmtId="164" fontId="5" fillId="9" borderId="1" xfId="0" applyNumberFormat="1" applyFont="1" applyFill="1" applyBorder="1" applyAlignment="1">
      <alignment vertical="center"/>
    </xf>
    <xf numFmtId="44" fontId="5" fillId="9" borderId="1" xfId="1" applyNumberFormat="1" applyFont="1" applyFill="1" applyBorder="1" applyAlignment="1">
      <alignment vertical="center"/>
    </xf>
    <xf numFmtId="44" fontId="5" fillId="9" borderId="1" xfId="0" applyNumberFormat="1" applyFont="1" applyFill="1" applyBorder="1" applyAlignment="1">
      <alignment vertical="center"/>
    </xf>
    <xf numFmtId="44" fontId="15" fillId="5" borderId="41" xfId="1" applyNumberFormat="1" applyFont="1" applyFill="1" applyBorder="1" applyAlignment="1">
      <alignment horizontal="center" vertical="center" wrapText="1"/>
    </xf>
    <xf numFmtId="44" fontId="15" fillId="5" borderId="40" xfId="1" applyNumberFormat="1" applyFont="1" applyFill="1" applyBorder="1" applyAlignment="1">
      <alignment horizontal="center" vertical="center" wrapText="1"/>
    </xf>
    <xf numFmtId="44" fontId="2" fillId="0" borderId="0" xfId="0" applyNumberFormat="1" applyFont="1" applyAlignment="1">
      <alignment vertical="center"/>
    </xf>
    <xf numFmtId="168" fontId="9" fillId="4" borderId="1" xfId="0" applyNumberFormat="1" applyFont="1" applyFill="1" applyBorder="1" applyAlignment="1">
      <alignment horizontal="right" vertical="center" indent="1"/>
    </xf>
    <xf numFmtId="168" fontId="7" fillId="7" borderId="1" xfId="0" applyNumberFormat="1" applyFont="1" applyFill="1" applyBorder="1" applyAlignment="1">
      <alignment horizontal="right" vertical="center" indent="1"/>
    </xf>
    <xf numFmtId="168" fontId="9" fillId="4" borderId="34" xfId="0" applyNumberFormat="1" applyFont="1" applyFill="1" applyBorder="1" applyAlignment="1">
      <alignment horizontal="right" vertical="center" indent="1"/>
    </xf>
    <xf numFmtId="168" fontId="14" fillId="9" borderId="2" xfId="0" applyNumberFormat="1" applyFont="1" applyFill="1" applyBorder="1" applyAlignment="1">
      <alignment horizontal="right" vertical="center" indent="1"/>
    </xf>
    <xf numFmtId="168" fontId="9" fillId="10" borderId="34" xfId="0" applyNumberFormat="1" applyFont="1" applyFill="1" applyBorder="1" applyAlignment="1">
      <alignment horizontal="right" vertical="center" indent="1"/>
    </xf>
    <xf numFmtId="168" fontId="14" fillId="9" borderId="1" xfId="0" applyNumberFormat="1" applyFont="1" applyFill="1" applyBorder="1" applyAlignment="1">
      <alignment horizontal="right" vertical="center" indent="1"/>
    </xf>
    <xf numFmtId="168" fontId="2" fillId="10" borderId="1" xfId="0" applyNumberFormat="1" applyFont="1" applyFill="1" applyBorder="1" applyAlignment="1">
      <alignment horizontal="right" vertical="center" indent="1"/>
    </xf>
    <xf numFmtId="44" fontId="9" fillId="3" borderId="1" xfId="2" applyFont="1" applyFill="1" applyBorder="1" applyAlignment="1">
      <alignment vertical="center"/>
    </xf>
    <xf numFmtId="44" fontId="7" fillId="0" borderId="1" xfId="2" applyFont="1" applyBorder="1" applyAlignment="1">
      <alignment vertical="center"/>
    </xf>
    <xf numFmtId="0" fontId="9" fillId="3" borderId="1" xfId="0" applyFont="1" applyFill="1" applyBorder="1" applyAlignment="1">
      <alignment horizontal="center" vertical="center"/>
    </xf>
    <xf numFmtId="0" fontId="7" fillId="0" borderId="1" xfId="0" applyFont="1" applyBorder="1" applyAlignment="1">
      <alignment horizontal="center" vertical="center"/>
    </xf>
    <xf numFmtId="44" fontId="9" fillId="3" borderId="1" xfId="0" applyNumberFormat="1" applyFont="1" applyFill="1" applyBorder="1" applyAlignment="1">
      <alignment vertical="center"/>
    </xf>
    <xf numFmtId="44" fontId="7" fillId="0" borderId="1" xfId="0" applyNumberFormat="1" applyFont="1" applyBorder="1" applyAlignment="1">
      <alignment vertical="center"/>
    </xf>
    <xf numFmtId="0" fontId="14" fillId="9" borderId="2" xfId="0" applyFont="1" applyFill="1" applyBorder="1" applyAlignment="1">
      <alignment horizontal="right" vertical="center"/>
    </xf>
    <xf numFmtId="1" fontId="9" fillId="10" borderId="34" xfId="0" applyNumberFormat="1" applyFont="1" applyFill="1" applyBorder="1" applyAlignment="1">
      <alignment horizontal="right" vertical="center"/>
    </xf>
    <xf numFmtId="0" fontId="5" fillId="9" borderId="1" xfId="0" applyFont="1" applyFill="1" applyBorder="1" applyAlignment="1">
      <alignment horizontal="right" vertical="center"/>
    </xf>
    <xf numFmtId="0" fontId="2" fillId="10" borderId="1" xfId="0" applyFont="1" applyFill="1" applyBorder="1" applyAlignment="1">
      <alignment horizontal="right" vertical="center"/>
    </xf>
    <xf numFmtId="0" fontId="6" fillId="0" borderId="0" xfId="0" applyFont="1" applyAlignment="1">
      <alignment horizontal="center" wrapText="1"/>
    </xf>
    <xf numFmtId="0" fontId="0" fillId="0" borderId="0" xfId="0" applyAlignment="1">
      <alignment wrapText="1"/>
    </xf>
    <xf numFmtId="0" fontId="5" fillId="9" borderId="1" xfId="4" applyFont="1" applyFill="1" applyBorder="1" applyAlignment="1">
      <alignment vertical="center" wrapText="1"/>
    </xf>
    <xf numFmtId="0" fontId="6" fillId="7" borderId="1" xfId="0" applyFont="1" applyFill="1" applyBorder="1" applyAlignment="1">
      <alignment wrapText="1"/>
    </xf>
    <xf numFmtId="0" fontId="6" fillId="0" borderId="0" xfId="0" applyFont="1" applyAlignment="1">
      <alignment wrapText="1"/>
    </xf>
    <xf numFmtId="2" fontId="6" fillId="0" borderId="0" xfId="0" applyNumberFormat="1" applyFont="1" applyAlignment="1">
      <alignment horizontal="center" wrapText="1"/>
    </xf>
    <xf numFmtId="0" fontId="7" fillId="0" borderId="0" xfId="3" applyNumberFormat="1" applyFont="1" applyFill="1" applyBorder="1" applyAlignment="1">
      <alignment horizontal="center" vertical="center" wrapText="1"/>
    </xf>
    <xf numFmtId="9" fontId="7" fillId="0" borderId="0" xfId="3" applyFont="1" applyFill="1" applyBorder="1" applyAlignment="1">
      <alignment horizontal="center" vertical="center" wrapText="1"/>
    </xf>
    <xf numFmtId="0" fontId="7" fillId="0" borderId="0" xfId="0" applyFont="1" applyAlignment="1">
      <alignment horizontal="center" vertical="center" wrapText="1"/>
    </xf>
    <xf numFmtId="0" fontId="4" fillId="0" borderId="0" xfId="0" applyFont="1" applyAlignment="1">
      <alignment wrapText="1"/>
    </xf>
    <xf numFmtId="2" fontId="0" fillId="0" borderId="0" xfId="0" applyNumberFormat="1" applyAlignment="1">
      <alignment vertical="center" wrapText="1"/>
    </xf>
    <xf numFmtId="0" fontId="6" fillId="4" borderId="1" xfId="0" applyFont="1" applyFill="1" applyBorder="1" applyAlignment="1">
      <alignment wrapText="1"/>
    </xf>
    <xf numFmtId="0" fontId="6" fillId="4" borderId="1" xfId="0" applyFont="1" applyFill="1" applyBorder="1" applyAlignment="1">
      <alignment horizontal="right" vertical="center" wrapText="1" indent="1"/>
    </xf>
    <xf numFmtId="0" fontId="6" fillId="4" borderId="1" xfId="0" applyFont="1" applyFill="1" applyBorder="1" applyAlignment="1">
      <alignment horizontal="right" vertical="center" indent="1"/>
    </xf>
    <xf numFmtId="168" fontId="7" fillId="4" borderId="1" xfId="0" applyNumberFormat="1" applyFont="1" applyFill="1" applyBorder="1" applyAlignment="1">
      <alignment horizontal="right" vertical="center" wrapText="1" indent="1"/>
    </xf>
    <xf numFmtId="168" fontId="7" fillId="4" borderId="1" xfId="3" applyNumberFormat="1" applyFont="1" applyFill="1" applyBorder="1" applyAlignment="1">
      <alignment horizontal="right" vertical="center" wrapText="1" indent="1"/>
    </xf>
    <xf numFmtId="49" fontId="7" fillId="4" borderId="1" xfId="3" applyNumberFormat="1" applyFont="1" applyFill="1" applyBorder="1" applyAlignment="1">
      <alignment horizontal="left" vertical="center" wrapText="1" indent="1"/>
    </xf>
    <xf numFmtId="10" fontId="7" fillId="4" borderId="1" xfId="3" applyNumberFormat="1" applyFont="1" applyFill="1" applyBorder="1" applyAlignment="1">
      <alignment horizontal="right" vertical="center" wrapText="1" indent="1"/>
    </xf>
    <xf numFmtId="0" fontId="6" fillId="7" borderId="1" xfId="0" applyFont="1" applyFill="1" applyBorder="1" applyAlignment="1">
      <alignment horizontal="right" vertical="center" wrapText="1" indent="1"/>
    </xf>
    <xf numFmtId="0" fontId="6" fillId="7" borderId="1" xfId="0" applyFont="1" applyFill="1" applyBorder="1" applyAlignment="1">
      <alignment horizontal="right" vertical="center" indent="1"/>
    </xf>
    <xf numFmtId="168" fontId="6" fillId="7" borderId="1" xfId="0" applyNumberFormat="1" applyFont="1" applyFill="1" applyBorder="1" applyAlignment="1">
      <alignment horizontal="right" vertical="center" wrapText="1" indent="1"/>
    </xf>
    <xf numFmtId="168" fontId="7" fillId="7" borderId="1" xfId="3" applyNumberFormat="1" applyFont="1" applyFill="1" applyBorder="1" applyAlignment="1">
      <alignment horizontal="right" vertical="center" wrapText="1" indent="1"/>
    </xf>
    <xf numFmtId="49" fontId="7" fillId="7" borderId="1" xfId="3" applyNumberFormat="1" applyFont="1" applyFill="1" applyBorder="1" applyAlignment="1">
      <alignment horizontal="left" vertical="center" wrapText="1" indent="1"/>
    </xf>
    <xf numFmtId="10" fontId="7" fillId="7" borderId="1" xfId="3" applyNumberFormat="1" applyFont="1" applyFill="1" applyBorder="1" applyAlignment="1">
      <alignment horizontal="right" vertical="center" wrapText="1" indent="1"/>
    </xf>
    <xf numFmtId="168" fontId="6" fillId="4" borderId="1" xfId="0" applyNumberFormat="1" applyFont="1" applyFill="1" applyBorder="1" applyAlignment="1">
      <alignment horizontal="right" vertical="center" wrapText="1" indent="1"/>
    </xf>
    <xf numFmtId="2" fontId="6" fillId="7" borderId="1" xfId="0" applyNumberFormat="1" applyFont="1" applyFill="1" applyBorder="1" applyAlignment="1">
      <alignment horizontal="right" vertical="center" indent="1"/>
    </xf>
    <xf numFmtId="2" fontId="6" fillId="4" borderId="1" xfId="0" applyNumberFormat="1" applyFont="1" applyFill="1" applyBorder="1" applyAlignment="1">
      <alignment horizontal="right" vertical="center" indent="1"/>
    </xf>
    <xf numFmtId="9" fontId="13" fillId="10" borderId="18" xfId="3" applyFont="1" applyFill="1" applyBorder="1" applyAlignment="1">
      <alignment horizontal="center" vertical="center" wrapText="1"/>
    </xf>
    <xf numFmtId="9" fontId="13" fillId="10" borderId="25" xfId="3" applyFont="1" applyFill="1" applyBorder="1" applyAlignment="1">
      <alignment horizontal="center" vertical="center" wrapText="1"/>
    </xf>
    <xf numFmtId="9" fontId="13" fillId="10" borderId="20" xfId="3" applyFont="1" applyFill="1" applyBorder="1" applyAlignment="1">
      <alignment horizontal="center" vertical="center" wrapText="1"/>
    </xf>
    <xf numFmtId="0" fontId="6" fillId="0" borderId="18" xfId="0" applyFont="1" applyBorder="1" applyAlignment="1">
      <alignment horizontal="center" wrapText="1"/>
    </xf>
    <xf numFmtId="0" fontId="6" fillId="0" borderId="25" xfId="0" applyFont="1" applyBorder="1" applyAlignment="1">
      <alignment horizontal="center" wrapText="1"/>
    </xf>
    <xf numFmtId="0" fontId="6" fillId="0" borderId="20" xfId="0" applyFont="1" applyBorder="1" applyAlignment="1">
      <alignment horizontal="center" wrapText="1"/>
    </xf>
    <xf numFmtId="0" fontId="8" fillId="0" borderId="0" xfId="0" applyFont="1" applyAlignment="1">
      <alignment horizontal="left" wrapText="1"/>
    </xf>
    <xf numFmtId="0" fontId="13" fillId="10" borderId="18" xfId="0" applyFont="1" applyFill="1" applyBorder="1" applyAlignment="1">
      <alignment horizontal="center" vertical="center" wrapText="1"/>
    </xf>
    <xf numFmtId="0" fontId="13" fillId="10" borderId="25" xfId="0" applyFont="1" applyFill="1" applyBorder="1" applyAlignment="1">
      <alignment horizontal="center" vertical="center" wrapText="1"/>
    </xf>
    <xf numFmtId="0" fontId="13" fillId="10" borderId="20" xfId="0" applyFont="1" applyFill="1" applyBorder="1" applyAlignment="1">
      <alignment horizontal="center" vertical="center" wrapText="1"/>
    </xf>
    <xf numFmtId="0" fontId="2" fillId="0" borderId="0" xfId="0" applyFont="1" applyAlignment="1">
      <alignment vertical="center" wrapText="1"/>
    </xf>
    <xf numFmtId="0" fontId="8" fillId="0" borderId="0" xfId="0" applyFont="1" applyAlignment="1">
      <alignment horizontal="right" wrapText="1"/>
    </xf>
    <xf numFmtId="0" fontId="12" fillId="0" borderId="0" xfId="0" applyFont="1" applyAlignment="1">
      <alignment horizontal="center" vertical="center" wrapText="1"/>
    </xf>
    <xf numFmtId="0" fontId="0" fillId="0" borderId="0" xfId="0" applyAlignment="1">
      <alignment vertical="center" wrapText="1"/>
    </xf>
    <xf numFmtId="0" fontId="6" fillId="4" borderId="0" xfId="0" applyFont="1" applyFill="1" applyAlignment="1">
      <alignment horizontal="left" wrapText="1"/>
    </xf>
    <xf numFmtId="0" fontId="6" fillId="4" borderId="14" xfId="0" applyFont="1" applyFill="1" applyBorder="1" applyAlignment="1">
      <alignment horizontal="left" wrapText="1"/>
    </xf>
    <xf numFmtId="8" fontId="3" fillId="4" borderId="25" xfId="0" applyNumberFormat="1" applyFont="1" applyFill="1" applyBorder="1"/>
    <xf numFmtId="8" fontId="3" fillId="4" borderId="31" xfId="0" applyNumberFormat="1" applyFont="1" applyFill="1" applyBorder="1"/>
    <xf numFmtId="8" fontId="7" fillId="3" borderId="6" xfId="0" applyNumberFormat="1" applyFont="1" applyFill="1" applyBorder="1" applyAlignment="1">
      <alignment horizontal="left"/>
    </xf>
    <xf numFmtId="8" fontId="7" fillId="3" borderId="1" xfId="0" applyNumberFormat="1" applyFont="1" applyFill="1" applyBorder="1" applyAlignment="1">
      <alignment horizontal="left"/>
    </xf>
    <xf numFmtId="8" fontId="7" fillId="3" borderId="8" xfId="0" applyNumberFormat="1" applyFont="1" applyFill="1" applyBorder="1" applyAlignment="1">
      <alignment horizontal="left"/>
    </xf>
    <xf numFmtId="8" fontId="7" fillId="3" borderId="9" xfId="0" applyNumberFormat="1" applyFont="1" applyFill="1" applyBorder="1" applyAlignment="1">
      <alignment horizontal="left"/>
    </xf>
    <xf numFmtId="0" fontId="6" fillId="4" borderId="0" xfId="0" applyFont="1" applyFill="1" applyAlignment="1">
      <alignment horizontal="left"/>
    </xf>
    <xf numFmtId="0" fontId="6" fillId="4" borderId="14" xfId="0" applyFont="1" applyFill="1" applyBorder="1" applyAlignment="1">
      <alignment horizontal="left"/>
    </xf>
    <xf numFmtId="0" fontId="4" fillId="0" borderId="0" xfId="0" applyFont="1" applyAlignment="1">
      <alignment horizontal="center" vertical="center" wrapText="1"/>
    </xf>
    <xf numFmtId="0" fontId="4" fillId="0" borderId="14" xfId="0" applyFont="1" applyBorder="1" applyAlignment="1">
      <alignment horizontal="center" vertical="center" wrapText="1"/>
    </xf>
    <xf numFmtId="0" fontId="5" fillId="9" borderId="3" xfId="0" applyFont="1" applyFill="1" applyBorder="1" applyAlignment="1">
      <alignment horizontal="left" vertical="center"/>
    </xf>
    <xf numFmtId="0" fontId="5" fillId="9" borderId="4" xfId="0" applyFont="1" applyFill="1" applyBorder="1" applyAlignment="1">
      <alignment horizontal="left" vertical="center"/>
    </xf>
    <xf numFmtId="0" fontId="5" fillId="9" borderId="5" xfId="0" applyFont="1" applyFill="1" applyBorder="1" applyAlignment="1">
      <alignment horizontal="left" vertical="center"/>
    </xf>
    <xf numFmtId="0" fontId="8" fillId="0" borderId="0" xfId="0" applyFont="1" applyAlignment="1">
      <alignment horizontal="right"/>
    </xf>
    <xf numFmtId="0" fontId="8" fillId="0" borderId="14" xfId="0" applyFont="1" applyBorder="1" applyAlignment="1">
      <alignment horizontal="right"/>
    </xf>
    <xf numFmtId="0" fontId="5" fillId="9" borderId="27" xfId="0" applyFont="1" applyFill="1" applyBorder="1" applyAlignment="1">
      <alignment horizontal="left" vertical="center"/>
    </xf>
    <xf numFmtId="0" fontId="5" fillId="9" borderId="28" xfId="0" applyFont="1" applyFill="1" applyBorder="1" applyAlignment="1">
      <alignment horizontal="left" vertical="center"/>
    </xf>
    <xf numFmtId="0" fontId="5" fillId="9" borderId="29" xfId="0" applyFont="1" applyFill="1" applyBorder="1" applyAlignment="1">
      <alignment horizontal="left" vertical="center"/>
    </xf>
    <xf numFmtId="0" fontId="6" fillId="0" borderId="0" xfId="0" applyFont="1" applyAlignment="1">
      <alignment vertical="center" wrapText="1"/>
    </xf>
    <xf numFmtId="0" fontId="5" fillId="9" borderId="44" xfId="0" applyFont="1" applyFill="1" applyBorder="1" applyAlignment="1">
      <alignment horizontal="left" vertical="center"/>
    </xf>
    <xf numFmtId="0" fontId="5" fillId="9" borderId="45" xfId="0" applyFont="1" applyFill="1" applyBorder="1" applyAlignment="1">
      <alignment horizontal="center" vertical="center"/>
    </xf>
    <xf numFmtId="0" fontId="5" fillId="9" borderId="29" xfId="0" applyFont="1" applyFill="1" applyBorder="1" applyAlignment="1">
      <alignment horizontal="center" vertical="center"/>
    </xf>
    <xf numFmtId="0" fontId="8" fillId="10" borderId="0" xfId="0" applyFont="1" applyFill="1" applyAlignment="1">
      <alignment horizontal="center"/>
    </xf>
    <xf numFmtId="8" fontId="3" fillId="0" borderId="11" xfId="0" applyNumberFormat="1" applyFont="1" applyBorder="1" applyAlignment="1">
      <alignment horizontal="left"/>
    </xf>
    <xf numFmtId="8" fontId="3" fillId="0" borderId="12" xfId="0" applyNumberFormat="1" applyFont="1" applyBorder="1" applyAlignment="1">
      <alignment horizontal="left"/>
    </xf>
    <xf numFmtId="8" fontId="3" fillId="0" borderId="13" xfId="0" applyNumberFormat="1" applyFont="1" applyBorder="1" applyAlignment="1">
      <alignment horizontal="left"/>
    </xf>
    <xf numFmtId="44" fontId="2" fillId="7" borderId="37" xfId="0" applyNumberFormat="1" applyFont="1" applyFill="1" applyBorder="1"/>
    <xf numFmtId="44" fontId="2" fillId="7" borderId="38" xfId="0" applyNumberFormat="1" applyFont="1" applyFill="1" applyBorder="1"/>
    <xf numFmtId="164" fontId="18" fillId="0" borderId="0" xfId="0" applyNumberFormat="1" applyFont="1" applyAlignment="1">
      <alignment horizontal="center"/>
    </xf>
    <xf numFmtId="0" fontId="8" fillId="0" borderId="0" xfId="0" applyFont="1" applyAlignment="1">
      <alignment horizontal="left"/>
    </xf>
    <xf numFmtId="0" fontId="7" fillId="4" borderId="1" xfId="0" applyFont="1" applyFill="1" applyBorder="1" applyAlignment="1">
      <alignment horizontal="left" vertical="center" wrapText="1" indent="1"/>
    </xf>
    <xf numFmtId="0" fontId="6" fillId="4" borderId="1" xfId="0"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0" fontId="6" fillId="7" borderId="1" xfId="0" applyFont="1" applyFill="1" applyBorder="1" applyAlignment="1">
      <alignment horizontal="left" vertical="center" wrapText="1" indent="1"/>
    </xf>
  </cellXfs>
  <cellStyles count="5">
    <cellStyle name="Accent1" xfId="4" builtinId="29"/>
    <cellStyle name="Comma" xfId="1" builtinId="3"/>
    <cellStyle name="Currency" xfId="2" builtinId="4"/>
    <cellStyle name="Normal" xfId="0" builtinId="0"/>
    <cellStyle name="Percent" xfId="3" builtinId="5"/>
  </cellStyles>
  <dxfs count="45">
    <dxf>
      <font>
        <b/>
        <i val="0"/>
        <color rgb="FFC00000"/>
      </font>
    </dxf>
    <dxf>
      <font>
        <b/>
        <i val="0"/>
        <color rgb="FFFF0000"/>
      </font>
    </dxf>
    <dxf>
      <font>
        <b/>
        <i val="0"/>
        <strike val="0"/>
        <color rgb="FFFF0000"/>
      </font>
    </dxf>
    <dxf>
      <font>
        <color rgb="FFFF0000"/>
      </font>
      <fill>
        <patternFill>
          <bgColor theme="5" tint="0.79998168889431442"/>
        </patternFill>
      </fill>
    </dxf>
    <dxf>
      <font>
        <b/>
        <i val="0"/>
        <color rgb="FFFF0000"/>
      </font>
    </dxf>
    <dxf>
      <font>
        <color rgb="FFFF0000"/>
      </font>
      <fill>
        <patternFill>
          <bgColor theme="5" tint="0.79998168889431442"/>
        </patternFill>
      </fill>
    </dxf>
    <dxf>
      <font>
        <color rgb="FFFF0000"/>
      </font>
      <fill>
        <patternFill>
          <bgColor theme="5" tint="0.79998168889431442"/>
        </patternFill>
      </fill>
    </dxf>
    <dxf>
      <font>
        <color rgb="FF9C0006"/>
      </font>
    </dxf>
    <dxf>
      <font>
        <b/>
        <i val="0"/>
        <color rgb="FF00B050"/>
      </font>
    </dxf>
    <dxf>
      <font>
        <b/>
        <i val="0"/>
        <strike val="0"/>
        <condense val="0"/>
        <extend val="0"/>
        <outline val="0"/>
        <shadow val="0"/>
        <u val="none"/>
        <vertAlign val="baseline"/>
        <sz val="10"/>
        <color theme="0"/>
        <name val="Arial"/>
        <family val="2"/>
        <scheme val="none"/>
      </font>
      <numFmt numFmtId="165" formatCode="_-&quot;$&quot;* #,##0.00_-;[Red]\-&quot;$&quot;* #,##0.00_-;_-&quot;$&quot;* &quot;-&quot;??_-;_-@_-"/>
      <fill>
        <patternFill patternType="solid">
          <fgColor indexed="64"/>
          <bgColor theme="9" tint="-0.249977111117893"/>
        </patternFill>
      </fill>
      <alignment horizontal="center" vertical="center" textRotation="0" wrapText="1" indent="0" justifyLastLine="0" shrinkToFit="0" readingOrder="0"/>
      <border diagonalUp="0" diagonalDown="0" outline="0">
        <left style="thick">
          <color indexed="64"/>
        </left>
        <right style="thick">
          <color indexed="64"/>
        </right>
        <top style="double">
          <color indexed="64"/>
        </top>
        <bottom style="thick">
          <color indexed="64"/>
        </bottom>
      </border>
    </dxf>
    <dxf>
      <font>
        <b/>
        <i val="0"/>
        <strike val="0"/>
        <condense val="0"/>
        <extend val="0"/>
        <outline val="0"/>
        <shadow val="0"/>
        <u val="none"/>
        <vertAlign val="baseline"/>
        <sz val="10"/>
        <color auto="1"/>
        <name val="Arial"/>
        <family val="2"/>
        <scheme val="none"/>
      </font>
      <numFmt numFmtId="166" formatCode="0.00%;[Red]\-0.0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0"/>
        <name val="Arial"/>
        <family val="2"/>
        <scheme val="none"/>
      </font>
      <fill>
        <patternFill patternType="solid">
          <fgColor indexed="64"/>
          <bgColor theme="3"/>
        </patternFill>
      </fill>
      <border diagonalUp="0" diagonalDown="0" outline="0">
        <left style="thin">
          <color indexed="64"/>
        </left>
        <right style="thin">
          <color indexed="64"/>
        </right>
        <top style="double">
          <color indexed="64"/>
        </top>
        <bottom style="thin">
          <color indexed="64"/>
        </bottom>
      </border>
    </dxf>
    <dxf>
      <font>
        <b/>
        <i val="0"/>
        <strike val="0"/>
        <condense val="0"/>
        <extend val="0"/>
        <outline val="0"/>
        <shadow val="0"/>
        <u val="none"/>
        <vertAlign val="baseline"/>
        <sz val="10"/>
        <color auto="1"/>
        <name val="Arial"/>
        <family val="2"/>
        <scheme val="none"/>
      </font>
      <numFmt numFmtId="166" formatCode="0.00%;[Red]\-0.0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0"/>
        <name val="Arial"/>
        <family val="2"/>
        <scheme val="none"/>
      </font>
      <fill>
        <patternFill patternType="solid">
          <fgColor indexed="64"/>
          <bgColor theme="3"/>
        </patternFill>
      </fill>
      <border diagonalUp="0" diagonalDown="0" outline="0">
        <left style="thin">
          <color indexed="64"/>
        </left>
        <right style="thin">
          <color indexed="64"/>
        </right>
        <top style="double">
          <color indexed="64"/>
        </top>
        <bottom style="thin">
          <color indexed="64"/>
        </bottom>
      </border>
    </dxf>
    <dxf>
      <font>
        <b/>
        <i val="0"/>
        <strike val="0"/>
        <condense val="0"/>
        <extend val="0"/>
        <outline val="0"/>
        <shadow val="0"/>
        <u val="none"/>
        <vertAlign val="baseline"/>
        <sz val="10"/>
        <color auto="1"/>
        <name val="Arial"/>
        <family val="2"/>
        <scheme val="none"/>
      </font>
      <numFmt numFmtId="166" formatCode="0.00%;[Red]\-0.00%"/>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0"/>
        <name val="Arial"/>
        <family val="2"/>
        <scheme val="none"/>
      </font>
      <fill>
        <patternFill patternType="solid">
          <fgColor indexed="64"/>
          <bgColor theme="3"/>
        </patternFill>
      </fill>
      <border diagonalUp="0" diagonalDown="0" outline="0">
        <left/>
        <right style="thin">
          <color indexed="64"/>
        </right>
        <top style="double">
          <color indexed="64"/>
        </top>
        <bottom style="thin">
          <color indexed="64"/>
        </bottom>
      </border>
    </dxf>
    <dxf>
      <font>
        <b/>
        <i val="0"/>
        <strike val="0"/>
        <condense val="0"/>
        <extend val="0"/>
        <outline val="0"/>
        <shadow val="0"/>
        <u val="none"/>
        <vertAlign val="baseline"/>
        <sz val="10"/>
        <color auto="1"/>
        <name val="Arial"/>
        <family val="2"/>
        <scheme val="none"/>
      </font>
      <numFmt numFmtId="166" formatCode="0.00%;[Red]\-0.00%"/>
      <fill>
        <patternFill patternType="solid">
          <fgColor indexed="64"/>
          <bgColor theme="0" tint="-4.9989318521683403E-2"/>
        </patternFill>
      </fill>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0"/>
        <name val="Arial"/>
        <family val="2"/>
        <scheme val="none"/>
      </font>
      <numFmt numFmtId="165" formatCode="_-&quot;$&quot;* #,##0.00_-;[Red]\-&quot;$&quot;* #,##0.00_-;_-&quot;$&quot;* &quot;-&quot;??_-;_-@_-"/>
      <fill>
        <patternFill patternType="solid">
          <fgColor indexed="64"/>
          <bgColor theme="9" tint="-0.249977111117893"/>
        </patternFill>
      </fill>
      <alignment horizontal="center" vertical="center" textRotation="0" wrapText="1" indent="0" justifyLastLine="0" shrinkToFit="0" readingOrder="0"/>
      <border diagonalUp="0" diagonalDown="0" outline="0">
        <left style="thick">
          <color indexed="64"/>
        </left>
        <right style="thick">
          <color indexed="64"/>
        </right>
        <top style="double">
          <color indexed="64"/>
        </top>
        <bottom style="thick">
          <color indexed="64"/>
        </bottom>
      </border>
    </dxf>
    <dxf>
      <font>
        <b val="0"/>
        <i val="0"/>
        <strike val="0"/>
        <condense val="0"/>
        <extend val="0"/>
        <outline val="0"/>
        <shadow val="0"/>
        <u val="none"/>
        <vertAlign val="baseline"/>
        <sz val="10"/>
        <color auto="1"/>
        <name val="Arial"/>
        <family val="2"/>
        <scheme val="none"/>
      </font>
      <numFmt numFmtId="165" formatCode="_-&quot;$&quot;* #,##0.00_-;[Red]\-&quot;$&quot;* #,##0.00_-;_-&quot;$&quot;* &quot;-&quot;??_-;_-@_-"/>
      <fill>
        <patternFill patternType="solid">
          <fgColor indexed="64"/>
          <bgColor theme="6" tint="0.39997558519241921"/>
        </patternFill>
      </fill>
      <alignment horizontal="center" vertical="center" textRotation="0" wrapText="1" relativeIndent="0" justifyLastLine="0" shrinkToFit="0" readingOrder="0"/>
    </dxf>
    <dxf>
      <font>
        <b/>
        <i val="0"/>
        <strike val="0"/>
        <condense val="0"/>
        <extend val="0"/>
        <outline val="0"/>
        <shadow val="0"/>
        <u val="none"/>
        <vertAlign val="baseline"/>
        <sz val="10"/>
        <color theme="0"/>
        <name val="Arial"/>
        <family val="2"/>
        <scheme val="none"/>
      </font>
      <fill>
        <patternFill patternType="solid">
          <fgColor indexed="64"/>
          <bgColor theme="3"/>
        </patternFill>
      </fill>
      <border diagonalUp="0" diagonalDown="0" outline="0">
        <left style="thin">
          <color indexed="64"/>
        </left>
        <right/>
        <top style="double">
          <color indexed="64"/>
        </top>
        <bottom style="thin">
          <color indexed="64"/>
        </bottom>
      </border>
    </dxf>
    <dxf>
      <font>
        <b/>
        <i val="0"/>
        <strike val="0"/>
        <condense val="0"/>
        <extend val="0"/>
        <outline val="0"/>
        <shadow val="0"/>
        <u val="none"/>
        <vertAlign val="baseline"/>
        <sz val="10"/>
        <color auto="1"/>
        <name val="Arial"/>
        <family val="2"/>
        <scheme val="none"/>
      </font>
      <numFmt numFmtId="0" formatCode="General"/>
      <fill>
        <patternFill patternType="solid">
          <fgColor indexed="64"/>
          <bgColor rgb="FFFFFF9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theme="0"/>
        <name val="Arial"/>
        <family val="2"/>
        <scheme val="none"/>
      </font>
      <numFmt numFmtId="165" formatCode="_-&quot;$&quot;* #,##0.00_-;[Red]\-&quot;$&quot;* #,##0.00_-;_-&quot;$&quot;* &quot;-&quot;??_-;_-@_-"/>
      <fill>
        <patternFill patternType="solid">
          <fgColor indexed="64"/>
          <bgColor theme="3"/>
        </patternFill>
      </fill>
      <alignment horizontal="center" vertical="center" textRotation="0" wrapText="1" indent="0" justifyLastLine="0" shrinkToFit="0" readingOrder="0"/>
      <border diagonalUp="0" diagonalDown="0" outline="0">
        <left style="thin">
          <color indexed="64"/>
        </left>
        <right style="thin">
          <color indexed="64"/>
        </right>
        <top style="double">
          <color indexed="64"/>
        </top>
        <bottom style="thin">
          <color indexed="64"/>
        </bottom>
      </border>
    </dxf>
    <dxf>
      <font>
        <b/>
        <i val="0"/>
        <strike val="0"/>
        <condense val="0"/>
        <extend val="0"/>
        <outline val="0"/>
        <shadow val="0"/>
        <u val="none"/>
        <vertAlign val="baseline"/>
        <sz val="10"/>
        <color auto="1"/>
        <name val="Arial"/>
        <family val="2"/>
        <scheme val="none"/>
      </font>
      <numFmt numFmtId="34" formatCode="_-&quot;$&quot;* #,##0.00_-;\-&quot;$&quot;* #,##0.00_-;_-&quot;$&quot;* &quot;-&quot;??_-;_-@_-"/>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0"/>
        <name val="Arial"/>
        <family val="2"/>
        <scheme val="none"/>
      </font>
      <numFmt numFmtId="34" formatCode="_-&quot;$&quot;* #,##0.00_-;\-&quot;$&quot;* #,##0.00_-;_-&quot;$&quot;* &quot;-&quot;??_-;_-@_-"/>
      <fill>
        <patternFill patternType="solid">
          <fgColor indexed="64"/>
          <bgColor theme="3"/>
        </patternFill>
      </fill>
      <alignment horizontal="center" vertical="center" textRotation="0" wrapText="1" indent="0" justifyLastLine="0" shrinkToFit="0" readingOrder="0"/>
      <border diagonalUp="0" diagonalDown="0" outline="0">
        <left style="thin">
          <color indexed="64"/>
        </left>
        <right style="thin">
          <color indexed="64"/>
        </right>
        <top style="double">
          <color indexed="64"/>
        </top>
        <bottom style="thin">
          <color indexed="64"/>
        </bottom>
      </border>
    </dxf>
    <dxf>
      <font>
        <b/>
        <i val="0"/>
        <strike val="0"/>
        <condense val="0"/>
        <extend val="0"/>
        <outline val="0"/>
        <shadow val="0"/>
        <u val="none"/>
        <vertAlign val="baseline"/>
        <sz val="10"/>
        <color auto="1"/>
        <name val="Arial"/>
        <family val="2"/>
        <scheme val="none"/>
      </font>
      <numFmt numFmtId="34" formatCode="_-&quot;$&quot;* #,##0.00_-;\-&quot;$&quot;* #,##0.00_-;_-&quot;$&quot;* &quot;-&quot;??_-;_-@_-"/>
      <fill>
        <patternFill patternType="solid">
          <fgColor indexed="64"/>
          <bgColor rgb="FFFFFF99"/>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theme="0"/>
        <name val="Arial"/>
        <family val="2"/>
        <scheme val="none"/>
      </font>
      <numFmt numFmtId="168" formatCode="0.0000"/>
      <fill>
        <patternFill patternType="solid">
          <fgColor indexed="64"/>
          <bgColor theme="3"/>
        </patternFill>
      </fill>
      <alignment horizontal="right" vertical="center" textRotation="0" wrapText="1" indent="1" justifyLastLine="0" shrinkToFit="0" readingOrder="0"/>
      <border diagonalUp="0" diagonalDown="0" outline="0">
        <left style="thin">
          <color indexed="64"/>
        </left>
        <right style="thin">
          <color indexed="64"/>
        </right>
        <top style="double">
          <color indexed="64"/>
        </top>
        <bottom style="thin">
          <color indexed="64"/>
        </bottom>
      </border>
    </dxf>
    <dxf>
      <font>
        <b/>
        <i val="0"/>
        <strike val="0"/>
        <condense val="0"/>
        <extend val="0"/>
        <outline val="0"/>
        <shadow val="0"/>
        <u val="none"/>
        <vertAlign val="baseline"/>
        <sz val="10"/>
        <color auto="1"/>
        <name val="Arial"/>
        <family val="2"/>
        <scheme val="none"/>
      </font>
      <numFmt numFmtId="168" formatCode="0.0000"/>
      <fill>
        <patternFill patternType="solid">
          <fgColor indexed="64"/>
          <bgColor theme="0" tint="-4.9989318521683403E-2"/>
        </patternFill>
      </fill>
      <alignment horizontal="right" vertical="center" textRotation="0" wrapText="1" relativeIndent="1"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theme="0"/>
        <name val="Arial"/>
        <family val="2"/>
        <scheme val="none"/>
      </font>
      <numFmt numFmtId="168" formatCode="0.0000"/>
      <fill>
        <patternFill patternType="solid">
          <fgColor indexed="64"/>
          <bgColor theme="3"/>
        </patternFill>
      </fill>
      <alignment horizontal="right" vertical="center" textRotation="0" wrapText="1" indent="1" justifyLastLine="0" shrinkToFit="0" readingOrder="0"/>
      <border diagonalUp="0" diagonalDown="0" outline="0">
        <left style="thin">
          <color indexed="64"/>
        </left>
        <right style="thin">
          <color indexed="64"/>
        </right>
        <top style="double">
          <color indexed="64"/>
        </top>
        <bottom style="thin">
          <color indexed="64"/>
        </bottom>
      </border>
    </dxf>
    <dxf>
      <font>
        <b/>
        <strike val="0"/>
        <outline val="0"/>
        <shadow val="0"/>
        <u val="none"/>
        <vertAlign val="baseline"/>
        <sz val="10"/>
        <color auto="1"/>
        <name val="Arial"/>
        <family val="2"/>
        <scheme val="none"/>
      </font>
      <numFmt numFmtId="168" formatCode="0.0000"/>
      <fill>
        <patternFill patternType="solid">
          <fgColor indexed="64"/>
          <bgColor rgb="FFFFFF99"/>
        </patternFill>
      </fill>
      <alignment horizontal="right" vertical="bottom" textRotation="0" wrapText="0" relativeIndent="1"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theme="0"/>
        <name val="Arial"/>
        <family val="2"/>
        <scheme val="none"/>
      </font>
      <numFmt numFmtId="168" formatCode="0.0000"/>
      <fill>
        <patternFill patternType="solid">
          <fgColor indexed="64"/>
          <bgColor theme="3"/>
        </patternFill>
      </fill>
      <alignment horizontal="right" vertical="center" textRotation="0" wrapText="1" indent="1" justifyLastLine="0" shrinkToFit="0" readingOrder="0"/>
      <border diagonalUp="0" diagonalDown="0" outline="0">
        <left style="thin">
          <color indexed="64"/>
        </left>
        <right style="thin">
          <color indexed="64"/>
        </right>
        <top style="double">
          <color indexed="64"/>
        </top>
        <bottom style="thin">
          <color indexed="64"/>
        </bottom>
      </border>
    </dxf>
    <dxf>
      <font>
        <b/>
        <i val="0"/>
        <strike val="0"/>
        <condense val="0"/>
        <extend val="0"/>
        <outline val="0"/>
        <shadow val="0"/>
        <u val="none"/>
        <vertAlign val="baseline"/>
        <sz val="10"/>
        <color auto="1"/>
        <name val="Arial"/>
        <family val="2"/>
        <scheme val="none"/>
      </font>
      <numFmt numFmtId="168" formatCode="0.0000"/>
      <fill>
        <patternFill patternType="solid">
          <fgColor indexed="64"/>
          <bgColor theme="0" tint="-4.9989318521683403E-2"/>
        </patternFill>
      </fill>
      <alignment horizontal="right" vertical="bottom" textRotation="0" wrapText="0" relativeIndent="1"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theme="3"/>
        </patternFill>
      </fill>
      <border diagonalUp="0" diagonalDown="0" outline="0">
        <left style="thin">
          <color indexed="64"/>
        </left>
        <right style="thin">
          <color indexed="64"/>
        </right>
        <top style="double">
          <color indexed="64"/>
        </top>
        <bottom style="thin">
          <color indexed="64"/>
        </bottom>
      </border>
    </dxf>
    <dxf>
      <font>
        <b/>
        <i val="0"/>
        <strike val="0"/>
        <condense val="0"/>
        <extend val="0"/>
        <outline val="0"/>
        <shadow val="0"/>
        <u val="none"/>
        <vertAlign val="baseline"/>
        <sz val="10"/>
        <color auto="1"/>
        <name val="Arial"/>
        <family val="2"/>
        <scheme val="none"/>
      </font>
      <numFmt numFmtId="14" formatCode="0.00%"/>
      <fill>
        <patternFill patternType="solid">
          <fgColor indexed="64"/>
          <bgColor theme="0" tint="-4.9989318521683403E-2"/>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theme="0"/>
        <name val="Arial"/>
        <family val="2"/>
        <scheme val="none"/>
      </font>
      <numFmt numFmtId="168" formatCode="0.0000"/>
      <fill>
        <patternFill patternType="solid">
          <fgColor indexed="64"/>
          <bgColor theme="3"/>
        </patternFill>
      </fill>
      <alignment horizontal="right" vertical="center" textRotation="0" wrapText="1" indent="1" justifyLastLine="0" shrinkToFit="0" readingOrder="0"/>
      <border diagonalUp="0" diagonalDown="0" outline="0">
        <left style="thin">
          <color indexed="64"/>
        </left>
        <right style="thin">
          <color indexed="64"/>
        </right>
        <top style="double">
          <color indexed="64"/>
        </top>
        <bottom style="thin">
          <color indexed="64"/>
        </bottom>
      </border>
    </dxf>
    <dxf>
      <font>
        <b/>
        <i val="0"/>
        <strike val="0"/>
        <condense val="0"/>
        <extend val="0"/>
        <outline val="0"/>
        <shadow val="0"/>
        <u val="none"/>
        <vertAlign val="baseline"/>
        <sz val="10"/>
        <color auto="1"/>
        <name val="Arial"/>
        <family val="2"/>
        <scheme val="none"/>
      </font>
      <numFmt numFmtId="168" formatCode="0.0000"/>
      <fill>
        <patternFill patternType="solid">
          <fgColor indexed="64"/>
          <bgColor rgb="FFFFFF99"/>
        </patternFill>
      </fill>
      <alignment horizontal="right" vertical="bottom"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theme="3"/>
        </patternFill>
      </fill>
      <alignment horizontal="center" vertical="bottom" textRotation="0" wrapText="0" indent="0" justifyLastLine="0" shrinkToFit="0" readingOrder="0"/>
      <border diagonalUp="0" diagonalDown="0" outline="0">
        <left/>
        <right style="thin">
          <color indexed="64"/>
        </right>
        <top style="double">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rgb="FFFFFF9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theme="3"/>
        </patternFill>
      </fill>
      <alignment horizontal="left" vertical="bottom" textRotation="0" wrapText="0" indent="0" justifyLastLine="0" shrinkToFit="0" readingOrder="0"/>
      <border diagonalUp="0" diagonalDown="0" outline="0">
        <left style="thin">
          <color indexed="64"/>
        </left>
        <right/>
        <top style="double">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0"/>
        <name val="Arial"/>
        <family val="2"/>
        <scheme val="none"/>
      </font>
      <fill>
        <patternFill patternType="solid">
          <fgColor indexed="64"/>
          <bgColor theme="3"/>
        </patternFill>
      </fill>
      <alignment horizontal="left" vertical="bottom" textRotation="0" wrapText="0" indent="0" justifyLastLine="0" shrinkToFit="0" readingOrder="0"/>
      <border diagonalUp="0" diagonalDown="0" outline="0">
        <left style="thin">
          <color indexed="64"/>
        </left>
        <right style="thin">
          <color indexed="64"/>
        </right>
        <top style="double">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0"/>
        <name val="Arial"/>
        <family val="2"/>
        <scheme val="none"/>
      </font>
      <fill>
        <patternFill patternType="solid">
          <fgColor indexed="64"/>
          <bgColor theme="3"/>
        </patternFill>
      </fill>
      <border diagonalUp="0" diagonalDown="0" outline="0">
        <left style="thin">
          <color indexed="64"/>
        </left>
        <right style="thin">
          <color indexed="64"/>
        </right>
        <top style="double">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0" tint="-4.9989318521683403E-2"/>
        </patternFill>
      </fill>
      <border diagonalUp="0" diagonalDown="0">
        <left style="thin">
          <color indexed="64"/>
        </left>
        <right style="thin">
          <color indexed="64"/>
        </right>
        <top style="thin">
          <color indexed="64"/>
        </top>
        <bottom style="thin">
          <color indexed="64"/>
        </bottom>
        <vertical/>
        <horizontal/>
      </border>
    </dxf>
    <dxf>
      <border outline="0">
        <top style="double">
          <color indexed="64"/>
        </top>
      </border>
    </dxf>
    <dxf>
      <font>
        <b val="0"/>
        <i val="0"/>
        <strike val="0"/>
        <condense val="0"/>
        <extend val="0"/>
        <outline val="0"/>
        <shadow val="0"/>
        <u val="none"/>
        <vertAlign val="baseline"/>
        <sz val="10"/>
        <color theme="1"/>
        <name val="Arial"/>
        <family val="2"/>
        <scheme val="none"/>
      </font>
      <numFmt numFmtId="165" formatCode="_-&quot;$&quot;* #,##0.00_-;[Red]\-&quot;$&quot;* #,##0.00_-;_-&quot;$&quot;* &quot;-&quot;??_-;_-@_-"/>
      <fill>
        <patternFill patternType="solid">
          <fgColor indexed="64"/>
          <bgColor theme="7"/>
        </patternFill>
      </fill>
      <alignment horizontal="center" vertical="center" textRotation="0" wrapText="1" indent="0" justifyLastLine="0" shrinkToFit="0" readingOrder="0"/>
    </dxf>
  </dxfs>
  <tableStyles count="0" defaultTableStyle="TableStyleMedium9" defaultPivotStyle="PivotStyleLight16"/>
  <colors>
    <mruColors>
      <color rgb="FF00FF00"/>
      <color rgb="FFFF66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CA2DB38-A675-424F-9BF1-2A7310B4072F}" name="Table34" displayName="Table34" ref="A7:Q22" totalsRowCount="1" headerRowDxfId="44" totalsRowBorderDxfId="43" headerRowCellStyle="Currency">
  <tableColumns count="17">
    <tableColumn id="1" xr3:uid="{0836C5D3-5A6C-4C04-84F4-9BCDF479C6C2}" name="PSP/DP" dataDxfId="42" totalsRowDxfId="41"/>
    <tableColumn id="2" xr3:uid="{903F54C9-9E5E-46FF-92CA-DD36D4D3B99C}" name="Permit Number" dataDxfId="40" totalsRowDxfId="39"/>
    <tableColumn id="3" xr3:uid="{1C107D6A-C1BE-4A92-81C8-EF1572051D3C}" name="Property" totalsRowLabel="TOTAL(s)" dataDxfId="38" totalsRowDxfId="37"/>
    <tableColumn id="5" xr3:uid="{E138742D-AC2B-46D8-BA2E-09958CB7E0E7}" name="Stage" dataDxfId="36" totalsRowDxfId="35"/>
    <tableColumn id="6" xr3:uid="{72C30826-62A7-4B25-AF45-A6C01696BCF1}" name="Stage Area (NDA) (ha) (5.)" totalsRowFunction="custom" dataDxfId="34" totalsRowDxfId="33" dataCellStyle="Comma">
      <totalsRowFormula>E21+E20</totalsRowFormula>
    </tableColumn>
    <tableColumn id="7" xr3:uid="{D42A816F-F056-4BAE-A103-8371991513F8}" name="%_x000a_Open Space Required" dataDxfId="32" totalsRowDxfId="31" dataCellStyle="Percent"/>
    <tableColumn id="8" xr3:uid="{E2E22102-7C35-40A2-89DC-A0E3DEEC6038}" name="Open Space Required (ha)" totalsRowFunction="custom" dataDxfId="30" totalsRowDxfId="29">
      <calculatedColumnFormula>IFERROR(E8*F8,0)</calculatedColumnFormula>
      <totalsRowFormula>G20+G21</totalsRowFormula>
    </tableColumn>
    <tableColumn id="9" xr3:uid="{96388D51-E982-4349-953D-ED4D59DA88E9}" name="Open Space Provided (ha) (6.)" totalsRowFunction="custom" dataDxfId="28" totalsRowDxfId="27">
      <totalsRowFormula>H20+H21</totalsRowFormula>
    </tableColumn>
    <tableColumn id="10" xr3:uid="{95CB24B2-C752-4A1D-BDC7-1F44CFFC72ED}" name="Open Space Difference" totalsRowFunction="custom" dataDxfId="26" totalsRowDxfId="25">
      <calculatedColumnFormula>IFERROR(G8-H8,0)</calculatedColumnFormula>
      <totalsRowFormula>I20+I21</totalsRowFormula>
    </tableColumn>
    <tableColumn id="11" xr3:uid="{C90F9A76-DD60-4CBF-82FA-FC8209FFFC22}" name="Land Valuation (2.) " dataDxfId="24" totalsRowDxfId="23" dataCellStyle="Comma"/>
    <tableColumn id="12" xr3:uid="{E0462A77-748A-42ED-8D14-9587966E0BB3}" name="Total Stage Land Value" totalsRowFunction="custom" dataDxfId="22" totalsRowDxfId="21" dataCellStyle="Comma">
      <calculatedColumnFormula>IFERROR(E8*J8,0)</calculatedColumnFormula>
      <totalsRowFormula>K20+K21</totalsRowFormula>
    </tableColumn>
    <tableColumn id="13" xr3:uid="{B0124831-3F1D-415A-8932-08421025C0BE}" name="Valuation Year" dataDxfId="20" totalsRowDxfId="19"/>
    <tableColumn id="14" xr3:uid="{59EC9064-D177-4931-8723-AA9E09B510AF}" name="Open Space Liability ($) (4.)" totalsRowFunction="custom" dataDxfId="18" totalsRowDxfId="17" dataCellStyle="Currency">
      <calculatedColumnFormula>IFERROR(J8*I8,0)</calculatedColumnFormula>
      <totalsRowFormula>M20+M21</totalsRowFormula>
    </tableColumn>
    <tableColumn id="15" xr3:uid="{B4B984DD-F6BD-4676-8031-9D08A6F64B5C}" name="Open Space Required Check" totalsRowFunction="custom" dataDxfId="16" totalsRowDxfId="15" dataCellStyle="Percent">
      <calculatedColumnFormula>IFERROR(G8/E8,0)</calculatedColumnFormula>
      <totalsRowFormula>IFERROR(G22/E22,0)</totalsRowFormula>
    </tableColumn>
    <tableColumn id="16" xr3:uid="{6B1FB011-975E-4936-A3FA-6577AF6E7B11}" name="% Provided as per DCP" totalsRowFunction="custom" dataDxfId="14" totalsRowDxfId="13" dataCellStyle="Percent">
      <calculatedColumnFormula>IFERROR(H8/E8,0)</calculatedColumnFormula>
      <totalsRowFormula>IFERROR(H22/E22,0)</totalsRowFormula>
    </tableColumn>
    <tableColumn id="17" xr3:uid="{186022AE-4BD7-4F96-81DE-15222C7F9BDE}" name="Open Space % Difference" totalsRowFunction="custom" dataDxfId="12" totalsRowDxfId="11">
      <calculatedColumnFormula>IFERROR(N8-O8,0)</calculatedColumnFormula>
      <totalsRowFormula>IFERROR(N22-O22,0)</totalsRowFormula>
    </tableColumn>
    <tableColumn id="4" xr3:uid="{920CAC53-9E22-49D1-900C-781CC063126A}" name="Open Space Liability ($)" totalsRowFunction="custom" dataDxfId="10" totalsRowDxfId="9">
      <calculatedColumnFormula>IFERROR(K8*P8,0)</calculatedColumnFormula>
      <totalsRowFormula>Q20+Q21</totalsRowFormula>
    </tableColumn>
  </tableColumns>
  <tableStyleInfo name="TableStyleMedium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7167D-A9B7-4C03-9253-524F1905EE89}">
  <sheetPr>
    <pageSetUpPr fitToPage="1"/>
  </sheetPr>
  <dimension ref="A1:Y85"/>
  <sheetViews>
    <sheetView tabSelected="1" topLeftCell="A7" zoomScale="70" zoomScaleNormal="70" zoomScaleSheetLayoutView="55" workbookViewId="0">
      <selection activeCell="J8" sqref="J8:K15"/>
    </sheetView>
  </sheetViews>
  <sheetFormatPr defaultRowHeight="14.5" x14ac:dyDescent="0.35"/>
  <cols>
    <col min="1" max="1" width="14.90625" style="94" customWidth="1"/>
    <col min="2" max="2" width="60.81640625" style="94" customWidth="1"/>
    <col min="3" max="3" width="12.36328125" style="94" bestFit="1" customWidth="1"/>
    <col min="4" max="4" width="12.26953125" style="94" bestFit="1" customWidth="1"/>
    <col min="5" max="5" width="13.1796875" style="94" bestFit="1" customWidth="1"/>
    <col min="6" max="6" width="12.54296875" style="94" bestFit="1" customWidth="1"/>
    <col min="7" max="7" width="17.7265625" style="94" bestFit="1" customWidth="1"/>
    <col min="8" max="8" width="14.08984375" style="94" customWidth="1"/>
    <col min="9" max="9" width="15" style="94" customWidth="1"/>
    <col min="10" max="10" width="22" style="173" customWidth="1"/>
    <col min="11" max="11" width="16.81640625" style="173" customWidth="1"/>
    <col min="12" max="12" width="10.7265625" style="173" customWidth="1"/>
    <col min="13" max="13" width="12.54296875" style="173" bestFit="1" customWidth="1"/>
    <col min="14" max="14" width="33.6328125" style="173" customWidth="1"/>
    <col min="15" max="15" width="15.7265625" style="173" customWidth="1"/>
    <col min="16" max="16" width="16.90625" style="173" bestFit="1" customWidth="1"/>
    <col min="17" max="18" width="18.7265625" style="173" customWidth="1"/>
    <col min="19" max="19" width="16.453125" style="173" bestFit="1" customWidth="1"/>
    <col min="20" max="16384" width="8.7265625" style="173"/>
  </cols>
  <sheetData>
    <row r="1" spans="1:25" x14ac:dyDescent="0.35">
      <c r="A1" s="205" t="s">
        <v>3</v>
      </c>
      <c r="B1" s="205"/>
      <c r="C1" s="172"/>
    </row>
    <row r="2" spans="1:25" x14ac:dyDescent="0.35">
      <c r="A2" s="205" t="s">
        <v>113</v>
      </c>
      <c r="B2" s="205"/>
      <c r="C2" s="172"/>
    </row>
    <row r="3" spans="1:25" x14ac:dyDescent="0.35">
      <c r="A3" s="25"/>
      <c r="B3" s="25"/>
      <c r="C3" s="172"/>
    </row>
    <row r="4" spans="1:25" x14ac:dyDescent="0.35">
      <c r="A4" s="210" t="s">
        <v>27</v>
      </c>
      <c r="B4" s="210"/>
      <c r="C4" s="213"/>
      <c r="D4" s="213"/>
      <c r="E4" s="213"/>
    </row>
    <row r="5" spans="1:25" x14ac:dyDescent="0.35">
      <c r="A5" s="210" t="s">
        <v>21</v>
      </c>
      <c r="B5" s="210"/>
      <c r="C5" s="213"/>
      <c r="D5" s="213"/>
      <c r="E5" s="213"/>
    </row>
    <row r="6" spans="1:25" x14ac:dyDescent="0.35">
      <c r="A6" s="210" t="s">
        <v>35</v>
      </c>
      <c r="B6" s="210"/>
      <c r="C6" s="214"/>
      <c r="D6" s="214"/>
      <c r="E6" s="214"/>
    </row>
    <row r="7" spans="1:25" ht="62.15" customHeight="1" x14ac:dyDescent="0.35">
      <c r="A7" s="174" t="s">
        <v>16</v>
      </c>
      <c r="B7" s="174" t="s">
        <v>17</v>
      </c>
      <c r="C7" s="55" t="s">
        <v>18</v>
      </c>
      <c r="D7" s="55" t="s">
        <v>81</v>
      </c>
      <c r="E7" s="55" t="s">
        <v>79</v>
      </c>
      <c r="F7" s="55" t="s">
        <v>80</v>
      </c>
      <c r="G7" s="55" t="s">
        <v>82</v>
      </c>
      <c r="H7" s="55" t="s">
        <v>74</v>
      </c>
      <c r="I7" s="55" t="s">
        <v>50</v>
      </c>
      <c r="J7" s="55" t="s">
        <v>19</v>
      </c>
      <c r="K7" s="55" t="s">
        <v>114</v>
      </c>
    </row>
    <row r="8" spans="1:25" x14ac:dyDescent="0.35">
      <c r="A8" s="184"/>
      <c r="B8" s="45"/>
      <c r="C8" s="185"/>
      <c r="D8" s="186"/>
      <c r="E8" s="186"/>
      <c r="F8" s="186"/>
      <c r="G8" s="187">
        <f>F8-E8</f>
        <v>0</v>
      </c>
      <c r="H8" s="188"/>
      <c r="I8" s="189" t="e">
        <f>F8/D8</f>
        <v>#DIV/0!</v>
      </c>
      <c r="J8" s="245"/>
      <c r="K8" s="246"/>
    </row>
    <row r="9" spans="1:25" x14ac:dyDescent="0.35">
      <c r="A9" s="190"/>
      <c r="B9" s="49"/>
      <c r="C9" s="191"/>
      <c r="D9" s="192"/>
      <c r="E9" s="192"/>
      <c r="F9" s="192"/>
      <c r="G9" s="193">
        <f t="shared" ref="G9:G15" si="0">F9-E9</f>
        <v>0</v>
      </c>
      <c r="H9" s="194"/>
      <c r="I9" s="195" t="e">
        <f t="shared" ref="I9:I15" si="1">F9/D9</f>
        <v>#DIV/0!</v>
      </c>
      <c r="J9" s="247"/>
      <c r="K9" s="248"/>
      <c r="P9" s="176"/>
      <c r="Q9" s="95"/>
      <c r="R9" s="84"/>
      <c r="S9" s="172"/>
      <c r="T9" s="177"/>
      <c r="U9" s="84"/>
      <c r="V9" s="178"/>
      <c r="W9" s="179"/>
      <c r="X9" s="180"/>
      <c r="Y9" s="176"/>
    </row>
    <row r="10" spans="1:25" x14ac:dyDescent="0.35">
      <c r="A10" s="184"/>
      <c r="B10" s="45"/>
      <c r="C10" s="185"/>
      <c r="D10" s="196"/>
      <c r="E10" s="196"/>
      <c r="F10" s="196"/>
      <c r="G10" s="187">
        <f t="shared" si="0"/>
        <v>0</v>
      </c>
      <c r="H10" s="188"/>
      <c r="I10" s="189" t="e">
        <f t="shared" si="1"/>
        <v>#DIV/0!</v>
      </c>
      <c r="J10" s="245"/>
      <c r="K10" s="246"/>
    </row>
    <row r="11" spans="1:25" x14ac:dyDescent="0.35">
      <c r="A11" s="190"/>
      <c r="B11" s="49"/>
      <c r="C11" s="191"/>
      <c r="D11" s="192"/>
      <c r="E11" s="192"/>
      <c r="F11" s="192"/>
      <c r="G11" s="193">
        <f t="shared" si="0"/>
        <v>0</v>
      </c>
      <c r="H11" s="194"/>
      <c r="I11" s="195" t="e">
        <f t="shared" si="1"/>
        <v>#DIV/0!</v>
      </c>
      <c r="J11" s="247"/>
      <c r="K11" s="248"/>
    </row>
    <row r="12" spans="1:25" x14ac:dyDescent="0.35">
      <c r="A12" s="184"/>
      <c r="B12" s="45"/>
      <c r="C12" s="185"/>
      <c r="D12" s="196"/>
      <c r="E12" s="196"/>
      <c r="F12" s="196"/>
      <c r="G12" s="187">
        <f t="shared" si="0"/>
        <v>0</v>
      </c>
      <c r="H12" s="188"/>
      <c r="I12" s="189" t="e">
        <f t="shared" si="1"/>
        <v>#DIV/0!</v>
      </c>
      <c r="J12" s="245"/>
      <c r="K12" s="246"/>
    </row>
    <row r="13" spans="1:25" x14ac:dyDescent="0.35">
      <c r="A13" s="190"/>
      <c r="B13" s="49"/>
      <c r="C13" s="197"/>
      <c r="D13" s="192"/>
      <c r="E13" s="192"/>
      <c r="F13" s="192"/>
      <c r="G13" s="193">
        <f t="shared" si="0"/>
        <v>0</v>
      </c>
      <c r="H13" s="194"/>
      <c r="I13" s="195" t="e">
        <f t="shared" si="1"/>
        <v>#DIV/0!</v>
      </c>
      <c r="J13" s="247"/>
      <c r="K13" s="248"/>
    </row>
    <row r="14" spans="1:25" x14ac:dyDescent="0.35">
      <c r="A14" s="184"/>
      <c r="B14" s="45"/>
      <c r="C14" s="198"/>
      <c r="D14" s="196"/>
      <c r="E14" s="196"/>
      <c r="F14" s="196"/>
      <c r="G14" s="187">
        <f t="shared" si="0"/>
        <v>0</v>
      </c>
      <c r="H14" s="188"/>
      <c r="I14" s="189" t="e">
        <f t="shared" si="1"/>
        <v>#DIV/0!</v>
      </c>
      <c r="J14" s="245"/>
      <c r="K14" s="246"/>
    </row>
    <row r="15" spans="1:25" x14ac:dyDescent="0.35">
      <c r="A15" s="190"/>
      <c r="B15" s="49"/>
      <c r="C15" s="197"/>
      <c r="D15" s="192"/>
      <c r="E15" s="192"/>
      <c r="F15" s="192"/>
      <c r="G15" s="193">
        <f t="shared" si="0"/>
        <v>0</v>
      </c>
      <c r="H15" s="194"/>
      <c r="I15" s="195" t="e">
        <f t="shared" si="1"/>
        <v>#DIV/0!</v>
      </c>
      <c r="J15" s="247"/>
      <c r="K15" s="248"/>
    </row>
    <row r="16" spans="1:25" x14ac:dyDescent="0.35">
      <c r="A16" s="181" t="s">
        <v>4</v>
      </c>
      <c r="C16" s="182"/>
    </row>
    <row r="17" spans="1:19" s="94" customFormat="1" ht="28" customHeight="1" x14ac:dyDescent="0.35">
      <c r="A17" s="209" t="s">
        <v>22</v>
      </c>
      <c r="B17" s="209"/>
      <c r="C17" s="209"/>
      <c r="D17" s="209"/>
      <c r="E17" s="209"/>
      <c r="F17" s="209"/>
      <c r="G17" s="209"/>
      <c r="H17" s="209"/>
      <c r="I17" s="209"/>
      <c r="J17" s="209"/>
      <c r="K17" s="209"/>
      <c r="L17" s="209"/>
    </row>
    <row r="18" spans="1:19" s="94" customFormat="1" ht="28" customHeight="1" x14ac:dyDescent="0.35">
      <c r="A18" s="209" t="s">
        <v>46</v>
      </c>
      <c r="B18" s="209"/>
      <c r="C18" s="209"/>
      <c r="D18" s="209"/>
      <c r="E18" s="209"/>
      <c r="F18" s="209"/>
      <c r="G18" s="209"/>
      <c r="H18" s="209"/>
      <c r="I18" s="209"/>
      <c r="J18" s="209"/>
      <c r="K18" s="209"/>
      <c r="L18" s="209"/>
    </row>
    <row r="19" spans="1:19" s="94" customFormat="1" ht="28" customHeight="1" x14ac:dyDescent="0.35">
      <c r="A19" s="209" t="s">
        <v>47</v>
      </c>
      <c r="B19" s="209"/>
      <c r="C19" s="209"/>
      <c r="D19" s="209"/>
      <c r="E19" s="209"/>
      <c r="F19" s="209"/>
      <c r="G19" s="209"/>
      <c r="H19" s="209"/>
      <c r="I19" s="209"/>
      <c r="J19" s="209"/>
      <c r="K19" s="209"/>
      <c r="L19" s="209"/>
    </row>
    <row r="20" spans="1:19" s="94" customFormat="1" ht="28" customHeight="1" x14ac:dyDescent="0.35">
      <c r="A20" s="209" t="s">
        <v>48</v>
      </c>
      <c r="B20" s="209"/>
      <c r="C20" s="209"/>
      <c r="D20" s="209"/>
      <c r="E20" s="209"/>
      <c r="F20" s="209"/>
      <c r="G20" s="209"/>
      <c r="H20" s="209"/>
      <c r="I20" s="209"/>
      <c r="J20" s="209"/>
      <c r="K20" s="209"/>
      <c r="L20" s="209"/>
    </row>
    <row r="21" spans="1:19" s="94" customFormat="1" ht="28" customHeight="1" x14ac:dyDescent="0.35">
      <c r="A21" s="209" t="s">
        <v>49</v>
      </c>
      <c r="B21" s="209"/>
      <c r="C21" s="209"/>
      <c r="D21" s="209"/>
      <c r="E21" s="209"/>
      <c r="F21" s="209"/>
      <c r="G21" s="209"/>
      <c r="H21" s="209"/>
      <c r="I21" s="209"/>
      <c r="J21" s="209"/>
      <c r="K21" s="209"/>
      <c r="L21" s="209"/>
    </row>
    <row r="22" spans="1:19" s="94" customFormat="1" ht="28" customHeight="1" x14ac:dyDescent="0.35">
      <c r="A22" s="209" t="s">
        <v>76</v>
      </c>
      <c r="B22" s="209"/>
      <c r="C22" s="209"/>
      <c r="D22" s="209"/>
      <c r="E22" s="209"/>
      <c r="F22" s="209"/>
      <c r="G22" s="209"/>
      <c r="H22" s="209"/>
      <c r="I22" s="209"/>
      <c r="J22" s="209"/>
      <c r="K22" s="209"/>
      <c r="L22" s="209"/>
    </row>
    <row r="23" spans="1:19" s="94" customFormat="1" ht="28" customHeight="1" x14ac:dyDescent="0.35">
      <c r="A23" s="209" t="s">
        <v>77</v>
      </c>
      <c r="B23" s="209"/>
      <c r="C23" s="209"/>
      <c r="D23" s="209"/>
      <c r="E23" s="209"/>
      <c r="F23" s="209"/>
      <c r="G23" s="209"/>
      <c r="H23" s="209"/>
      <c r="I23" s="209"/>
      <c r="J23" s="209"/>
      <c r="K23" s="209"/>
      <c r="L23" s="209"/>
    </row>
    <row r="24" spans="1:19" s="94" customFormat="1" ht="28" customHeight="1" x14ac:dyDescent="0.35">
      <c r="A24" s="209" t="s">
        <v>78</v>
      </c>
      <c r="B24" s="209"/>
      <c r="C24" s="209"/>
      <c r="D24" s="209"/>
      <c r="E24" s="209"/>
      <c r="F24" s="209"/>
      <c r="G24" s="209"/>
      <c r="H24" s="209"/>
      <c r="I24" s="209"/>
      <c r="J24" s="209"/>
      <c r="K24" s="209"/>
      <c r="L24" s="209"/>
    </row>
    <row r="25" spans="1:19" s="94" customFormat="1" ht="28" customHeight="1" x14ac:dyDescent="0.35">
      <c r="A25" s="209" t="s">
        <v>83</v>
      </c>
      <c r="B25" s="209"/>
      <c r="C25" s="209"/>
      <c r="D25" s="209"/>
      <c r="E25" s="209"/>
      <c r="F25" s="209"/>
      <c r="G25" s="209"/>
      <c r="H25" s="209"/>
      <c r="I25" s="209"/>
      <c r="J25" s="209"/>
      <c r="K25" s="209"/>
      <c r="L25" s="209"/>
    </row>
    <row r="26" spans="1:19" s="94" customFormat="1" ht="28" customHeight="1" x14ac:dyDescent="0.35">
      <c r="A26" s="209"/>
      <c r="B26" s="209"/>
      <c r="C26" s="209"/>
      <c r="D26" s="209"/>
      <c r="E26" s="209"/>
      <c r="F26" s="209"/>
      <c r="G26" s="209"/>
      <c r="H26" s="209"/>
      <c r="I26" s="209"/>
      <c r="J26" s="209"/>
      <c r="K26" s="209"/>
      <c r="L26" s="209"/>
    </row>
    <row r="27" spans="1:19" s="94" customFormat="1" ht="28" customHeight="1" x14ac:dyDescent="0.35">
      <c r="A27" s="212"/>
      <c r="B27" s="212"/>
      <c r="C27" s="212"/>
      <c r="D27" s="212"/>
      <c r="E27" s="212"/>
      <c r="F27" s="212"/>
      <c r="G27" s="212"/>
      <c r="H27" s="212"/>
      <c r="I27" s="212"/>
      <c r="J27" s="212"/>
      <c r="K27" s="212"/>
      <c r="L27" s="212"/>
    </row>
    <row r="28" spans="1:19" x14ac:dyDescent="0.35">
      <c r="M28" s="211" t="s">
        <v>36</v>
      </c>
      <c r="N28" s="211"/>
      <c r="O28" s="211"/>
      <c r="P28" s="211"/>
      <c r="Q28" s="211"/>
      <c r="R28" s="211"/>
      <c r="S28" s="211"/>
    </row>
    <row r="29" spans="1:19" x14ac:dyDescent="0.35">
      <c r="M29" s="94"/>
      <c r="N29" s="94"/>
      <c r="O29" s="94"/>
      <c r="P29" s="94"/>
      <c r="Q29" s="94"/>
      <c r="R29" s="94"/>
      <c r="S29" s="94"/>
    </row>
    <row r="30" spans="1:19" ht="39" x14ac:dyDescent="0.35">
      <c r="M30" s="55" t="s">
        <v>16</v>
      </c>
      <c r="N30" s="55" t="s">
        <v>37</v>
      </c>
      <c r="O30" s="55" t="s">
        <v>38</v>
      </c>
      <c r="P30" s="55" t="s">
        <v>75</v>
      </c>
      <c r="Q30" s="55" t="s">
        <v>39</v>
      </c>
      <c r="R30" s="55" t="s">
        <v>40</v>
      </c>
      <c r="S30" s="55" t="s">
        <v>41</v>
      </c>
    </row>
    <row r="31" spans="1:19" x14ac:dyDescent="0.35">
      <c r="M31" s="206" t="s">
        <v>89</v>
      </c>
      <c r="N31" s="207"/>
      <c r="O31" s="207"/>
      <c r="P31" s="207"/>
      <c r="Q31" s="207"/>
      <c r="R31" s="207"/>
      <c r="S31" s="208"/>
    </row>
    <row r="32" spans="1:19" x14ac:dyDescent="0.35">
      <c r="M32" s="183"/>
      <c r="N32" s="45"/>
      <c r="O32" s="45"/>
      <c r="P32" s="85"/>
      <c r="Q32" s="83"/>
      <c r="R32" s="48"/>
      <c r="S32" s="46"/>
    </row>
    <row r="33" spans="12:19" x14ac:dyDescent="0.35">
      <c r="M33" s="175"/>
      <c r="N33" s="49"/>
      <c r="O33" s="49"/>
      <c r="P33" s="50"/>
      <c r="Q33" s="51"/>
      <c r="R33" s="52"/>
      <c r="S33" s="50"/>
    </row>
    <row r="34" spans="12:19" x14ac:dyDescent="0.35">
      <c r="M34" s="183"/>
      <c r="N34" s="45"/>
      <c r="O34" s="45"/>
      <c r="P34" s="46"/>
      <c r="Q34" s="47"/>
      <c r="R34" s="48"/>
      <c r="S34" s="46"/>
    </row>
    <row r="35" spans="12:19" x14ac:dyDescent="0.35">
      <c r="M35" s="202"/>
      <c r="N35" s="203"/>
      <c r="O35" s="203"/>
      <c r="P35" s="203"/>
      <c r="Q35" s="204"/>
      <c r="R35" s="53" t="s">
        <v>42</v>
      </c>
      <c r="S35" s="54">
        <f>SUM(S32:S34)</f>
        <v>0</v>
      </c>
    </row>
    <row r="36" spans="12:19" x14ac:dyDescent="0.35">
      <c r="M36" s="199" t="s">
        <v>43</v>
      </c>
      <c r="N36" s="200"/>
      <c r="O36" s="200"/>
      <c r="P36" s="200"/>
      <c r="Q36" s="200"/>
      <c r="R36" s="200"/>
      <c r="S36" s="201"/>
    </row>
    <row r="37" spans="12:19" x14ac:dyDescent="0.35">
      <c r="M37" s="45"/>
      <c r="N37" s="45"/>
      <c r="O37" s="45"/>
      <c r="P37" s="46"/>
      <c r="Q37" s="47"/>
      <c r="R37" s="48"/>
      <c r="S37" s="46"/>
    </row>
    <row r="38" spans="12:19" x14ac:dyDescent="0.35">
      <c r="M38" s="175"/>
      <c r="N38" s="49"/>
      <c r="O38" s="49"/>
      <c r="P38" s="50"/>
      <c r="Q38" s="51"/>
      <c r="R38" s="52"/>
      <c r="S38" s="50"/>
    </row>
    <row r="39" spans="12:19" x14ac:dyDescent="0.35">
      <c r="M39" s="183"/>
      <c r="N39" s="45"/>
      <c r="O39" s="45"/>
      <c r="P39" s="85"/>
      <c r="Q39" s="83"/>
      <c r="R39" s="48"/>
      <c r="S39" s="46"/>
    </row>
    <row r="40" spans="12:19" x14ac:dyDescent="0.35">
      <c r="M40" s="202"/>
      <c r="N40" s="203"/>
      <c r="O40" s="203"/>
      <c r="P40" s="203"/>
      <c r="Q40" s="204"/>
      <c r="R40" s="53" t="s">
        <v>42</v>
      </c>
      <c r="S40" s="54">
        <f>SUM(S37:S39)</f>
        <v>0</v>
      </c>
    </row>
    <row r="41" spans="12:19" x14ac:dyDescent="0.35">
      <c r="M41" s="199" t="s">
        <v>44</v>
      </c>
      <c r="N41" s="200"/>
      <c r="O41" s="200"/>
      <c r="P41" s="200"/>
      <c r="Q41" s="200"/>
      <c r="R41" s="200"/>
      <c r="S41" s="201"/>
    </row>
    <row r="42" spans="12:19" x14ac:dyDescent="0.35">
      <c r="M42" s="45"/>
      <c r="N42" s="45"/>
      <c r="O42" s="45"/>
      <c r="P42" s="46"/>
      <c r="Q42" s="47"/>
      <c r="R42" s="48"/>
      <c r="S42" s="46"/>
    </row>
    <row r="43" spans="12:19" x14ac:dyDescent="0.35">
      <c r="M43" s="175"/>
      <c r="N43" s="49"/>
      <c r="O43" s="49"/>
      <c r="P43" s="50"/>
      <c r="Q43" s="51"/>
      <c r="R43" s="52"/>
      <c r="S43" s="50"/>
    </row>
    <row r="44" spans="12:19" x14ac:dyDescent="0.35">
      <c r="M44" s="183"/>
      <c r="N44" s="45"/>
      <c r="O44" s="45"/>
      <c r="P44" s="46"/>
      <c r="Q44" s="47"/>
      <c r="R44" s="48"/>
      <c r="S44" s="46"/>
    </row>
    <row r="45" spans="12:19" x14ac:dyDescent="0.35">
      <c r="L45" s="94"/>
      <c r="M45" s="202"/>
      <c r="N45" s="203"/>
      <c r="O45" s="203"/>
      <c r="P45" s="203"/>
      <c r="Q45" s="204"/>
      <c r="R45" s="53" t="s">
        <v>42</v>
      </c>
      <c r="S45" s="54">
        <f>SUM(S42:S44)</f>
        <v>0</v>
      </c>
    </row>
    <row r="46" spans="12:19" x14ac:dyDescent="0.35">
      <c r="L46" s="94"/>
      <c r="M46" s="199" t="s">
        <v>45</v>
      </c>
      <c r="N46" s="200"/>
      <c r="O46" s="200"/>
      <c r="P46" s="200"/>
      <c r="Q46" s="200"/>
      <c r="R46" s="200"/>
      <c r="S46" s="201"/>
    </row>
    <row r="47" spans="12:19" x14ac:dyDescent="0.35">
      <c r="M47" s="45"/>
      <c r="N47" s="45"/>
      <c r="O47" s="45"/>
      <c r="P47" s="46"/>
      <c r="Q47" s="47"/>
      <c r="R47" s="48"/>
      <c r="S47" s="46"/>
    </row>
    <row r="48" spans="12:19" x14ac:dyDescent="0.35">
      <c r="M48" s="175"/>
      <c r="N48" s="49"/>
      <c r="O48" s="49"/>
      <c r="P48" s="50"/>
      <c r="Q48" s="51"/>
      <c r="R48" s="52"/>
      <c r="S48" s="50"/>
    </row>
    <row r="49" spans="13:19" x14ac:dyDescent="0.35">
      <c r="M49" s="183"/>
      <c r="N49" s="45"/>
      <c r="O49" s="45"/>
      <c r="P49" s="46"/>
      <c r="Q49" s="47"/>
      <c r="R49" s="48"/>
      <c r="S49" s="46"/>
    </row>
    <row r="50" spans="13:19" x14ac:dyDescent="0.35">
      <c r="M50" s="202"/>
      <c r="N50" s="203"/>
      <c r="O50" s="203"/>
      <c r="P50" s="203"/>
      <c r="Q50" s="204"/>
      <c r="R50" s="53" t="s">
        <v>42</v>
      </c>
      <c r="S50" s="54">
        <f>SUM(S47:S49)</f>
        <v>0</v>
      </c>
    </row>
    <row r="51" spans="13:19" x14ac:dyDescent="0.35">
      <c r="M51" s="206" t="s">
        <v>103</v>
      </c>
      <c r="N51" s="207"/>
      <c r="O51" s="207"/>
      <c r="P51" s="207"/>
      <c r="Q51" s="207"/>
      <c r="R51" s="207"/>
      <c r="S51" s="208"/>
    </row>
    <row r="52" spans="13:19" x14ac:dyDescent="0.35">
      <c r="M52" s="183"/>
      <c r="N52" s="45"/>
      <c r="O52" s="45"/>
      <c r="P52" s="85"/>
      <c r="Q52" s="83"/>
      <c r="R52" s="48"/>
      <c r="S52" s="46"/>
    </row>
    <row r="53" spans="13:19" x14ac:dyDescent="0.35">
      <c r="M53" s="175"/>
      <c r="N53" s="49"/>
      <c r="O53" s="49"/>
      <c r="P53" s="50"/>
      <c r="Q53" s="51"/>
      <c r="R53" s="52"/>
      <c r="S53" s="50"/>
    </row>
    <row r="54" spans="13:19" x14ac:dyDescent="0.35">
      <c r="M54" s="183"/>
      <c r="N54" s="45"/>
      <c r="O54" s="45"/>
      <c r="P54" s="46"/>
      <c r="Q54" s="47"/>
      <c r="R54" s="48"/>
      <c r="S54" s="46"/>
    </row>
    <row r="55" spans="13:19" x14ac:dyDescent="0.35">
      <c r="M55" s="202"/>
      <c r="N55" s="203"/>
      <c r="O55" s="203"/>
      <c r="P55" s="203"/>
      <c r="Q55" s="204"/>
      <c r="R55" s="53" t="s">
        <v>42</v>
      </c>
      <c r="S55" s="54">
        <f>SUM(S52:S54)</f>
        <v>0</v>
      </c>
    </row>
    <row r="56" spans="13:19" x14ac:dyDescent="0.35">
      <c r="M56" s="199" t="s">
        <v>104</v>
      </c>
      <c r="N56" s="200"/>
      <c r="O56" s="200"/>
      <c r="P56" s="200"/>
      <c r="Q56" s="200"/>
      <c r="R56" s="200"/>
      <c r="S56" s="201"/>
    </row>
    <row r="57" spans="13:19" x14ac:dyDescent="0.35">
      <c r="M57" s="45"/>
      <c r="N57" s="45"/>
      <c r="O57" s="45"/>
      <c r="P57" s="46"/>
      <c r="Q57" s="47"/>
      <c r="R57" s="48"/>
      <c r="S57" s="46"/>
    </row>
    <row r="58" spans="13:19" x14ac:dyDescent="0.35">
      <c r="M58" s="175"/>
      <c r="N58" s="49"/>
      <c r="O58" s="49"/>
      <c r="P58" s="50"/>
      <c r="Q58" s="51"/>
      <c r="R58" s="52"/>
      <c r="S58" s="50"/>
    </row>
    <row r="59" spans="13:19" x14ac:dyDescent="0.35">
      <c r="M59" s="183"/>
      <c r="N59" s="45"/>
      <c r="O59" s="45"/>
      <c r="P59" s="85"/>
      <c r="Q59" s="83"/>
      <c r="R59" s="48"/>
      <c r="S59" s="46"/>
    </row>
    <row r="60" spans="13:19" x14ac:dyDescent="0.35">
      <c r="M60" s="202"/>
      <c r="N60" s="203"/>
      <c r="O60" s="203"/>
      <c r="P60" s="203"/>
      <c r="Q60" s="204"/>
      <c r="R60" s="53" t="s">
        <v>42</v>
      </c>
      <c r="S60" s="54">
        <f>SUM(S57:S59)</f>
        <v>0</v>
      </c>
    </row>
    <row r="61" spans="13:19" x14ac:dyDescent="0.35">
      <c r="M61" s="199" t="s">
        <v>105</v>
      </c>
      <c r="N61" s="200"/>
      <c r="O61" s="200"/>
      <c r="P61" s="200"/>
      <c r="Q61" s="200"/>
      <c r="R61" s="200"/>
      <c r="S61" s="201"/>
    </row>
    <row r="62" spans="13:19" x14ac:dyDescent="0.35">
      <c r="M62" s="45"/>
      <c r="N62" s="45"/>
      <c r="O62" s="45"/>
      <c r="P62" s="46"/>
      <c r="Q62" s="47"/>
      <c r="R62" s="48"/>
      <c r="S62" s="46"/>
    </row>
    <row r="63" spans="13:19" x14ac:dyDescent="0.35">
      <c r="M63" s="175"/>
      <c r="N63" s="49"/>
      <c r="O63" s="49"/>
      <c r="P63" s="50"/>
      <c r="Q63" s="51"/>
      <c r="R63" s="52"/>
      <c r="S63" s="50"/>
    </row>
    <row r="64" spans="13:19" x14ac:dyDescent="0.35">
      <c r="M64" s="183"/>
      <c r="N64" s="45"/>
      <c r="O64" s="45"/>
      <c r="P64" s="46"/>
      <c r="Q64" s="47"/>
      <c r="R64" s="48"/>
      <c r="S64" s="46"/>
    </row>
    <row r="65" spans="13:19" x14ac:dyDescent="0.35">
      <c r="M65" s="202"/>
      <c r="N65" s="203"/>
      <c r="O65" s="203"/>
      <c r="P65" s="203"/>
      <c r="Q65" s="204"/>
      <c r="R65" s="53" t="s">
        <v>42</v>
      </c>
      <c r="S65" s="54">
        <f>SUM(S62:S64)</f>
        <v>0</v>
      </c>
    </row>
    <row r="66" spans="13:19" x14ac:dyDescent="0.35">
      <c r="M66" s="199" t="s">
        <v>106</v>
      </c>
      <c r="N66" s="200"/>
      <c r="O66" s="200"/>
      <c r="P66" s="200"/>
      <c r="Q66" s="200"/>
      <c r="R66" s="200"/>
      <c r="S66" s="201"/>
    </row>
    <row r="67" spans="13:19" x14ac:dyDescent="0.35">
      <c r="M67" s="45"/>
      <c r="N67" s="45"/>
      <c r="O67" s="45"/>
      <c r="P67" s="46"/>
      <c r="Q67" s="47"/>
      <c r="R67" s="48"/>
      <c r="S67" s="46"/>
    </row>
    <row r="68" spans="13:19" x14ac:dyDescent="0.35">
      <c r="M68" s="175"/>
      <c r="N68" s="49"/>
      <c r="O68" s="49"/>
      <c r="P68" s="50"/>
      <c r="Q68" s="51"/>
      <c r="R68" s="52"/>
      <c r="S68" s="50"/>
    </row>
    <row r="69" spans="13:19" x14ac:dyDescent="0.35">
      <c r="M69" s="183"/>
      <c r="N69" s="45"/>
      <c r="O69" s="45"/>
      <c r="P69" s="46"/>
      <c r="Q69" s="47"/>
      <c r="R69" s="48"/>
      <c r="S69" s="46"/>
    </row>
    <row r="70" spans="13:19" x14ac:dyDescent="0.35">
      <c r="M70" s="202"/>
      <c r="N70" s="203"/>
      <c r="O70" s="203"/>
      <c r="P70" s="203"/>
      <c r="Q70" s="204"/>
      <c r="R70" s="53" t="s">
        <v>42</v>
      </c>
      <c r="S70" s="54">
        <f>SUM(S67:S69)</f>
        <v>0</v>
      </c>
    </row>
    <row r="71" spans="13:19" x14ac:dyDescent="0.35">
      <c r="M71" s="199" t="s">
        <v>107</v>
      </c>
      <c r="N71" s="200"/>
      <c r="O71" s="200"/>
      <c r="P71" s="200"/>
      <c r="Q71" s="200"/>
      <c r="R71" s="200"/>
      <c r="S71" s="201"/>
    </row>
    <row r="72" spans="13:19" x14ac:dyDescent="0.35">
      <c r="M72" s="45"/>
      <c r="N72" s="45"/>
      <c r="O72" s="45"/>
      <c r="P72" s="46"/>
      <c r="Q72" s="47"/>
      <c r="R72" s="48"/>
      <c r="S72" s="46"/>
    </row>
    <row r="73" spans="13:19" x14ac:dyDescent="0.35">
      <c r="M73" s="175"/>
      <c r="N73" s="49"/>
      <c r="O73" s="49"/>
      <c r="P73" s="50"/>
      <c r="Q73" s="51"/>
      <c r="R73" s="52"/>
      <c r="S73" s="50"/>
    </row>
    <row r="74" spans="13:19" x14ac:dyDescent="0.35">
      <c r="M74" s="183"/>
      <c r="N74" s="45"/>
      <c r="O74" s="45"/>
      <c r="P74" s="85"/>
      <c r="Q74" s="83"/>
      <c r="R74" s="48"/>
      <c r="S74" s="46"/>
    </row>
    <row r="75" spans="13:19" x14ac:dyDescent="0.35">
      <c r="M75" s="202"/>
      <c r="N75" s="203"/>
      <c r="O75" s="203"/>
      <c r="P75" s="203"/>
      <c r="Q75" s="204"/>
      <c r="R75" s="53" t="s">
        <v>42</v>
      </c>
      <c r="S75" s="54">
        <f>SUM(S72:S74)</f>
        <v>0</v>
      </c>
    </row>
    <row r="76" spans="13:19" x14ac:dyDescent="0.35">
      <c r="M76" s="199" t="s">
        <v>108</v>
      </c>
      <c r="N76" s="200"/>
      <c r="O76" s="200"/>
      <c r="P76" s="200"/>
      <c r="Q76" s="200"/>
      <c r="R76" s="200"/>
      <c r="S76" s="201"/>
    </row>
    <row r="77" spans="13:19" x14ac:dyDescent="0.35">
      <c r="M77" s="45"/>
      <c r="N77" s="45"/>
      <c r="O77" s="45"/>
      <c r="P77" s="46"/>
      <c r="Q77" s="47"/>
      <c r="R77" s="48"/>
      <c r="S77" s="46"/>
    </row>
    <row r="78" spans="13:19" x14ac:dyDescent="0.35">
      <c r="M78" s="175"/>
      <c r="N78" s="49"/>
      <c r="O78" s="49"/>
      <c r="P78" s="50"/>
      <c r="Q78" s="51"/>
      <c r="R78" s="52"/>
      <c r="S78" s="50"/>
    </row>
    <row r="79" spans="13:19" x14ac:dyDescent="0.35">
      <c r="M79" s="183"/>
      <c r="N79" s="45"/>
      <c r="O79" s="45"/>
      <c r="P79" s="46"/>
      <c r="Q79" s="47"/>
      <c r="R79" s="48"/>
      <c r="S79" s="46"/>
    </row>
    <row r="80" spans="13:19" x14ac:dyDescent="0.35">
      <c r="M80" s="202"/>
      <c r="N80" s="203"/>
      <c r="O80" s="203"/>
      <c r="P80" s="203"/>
      <c r="Q80" s="204"/>
      <c r="R80" s="53" t="s">
        <v>42</v>
      </c>
      <c r="S80" s="54">
        <f>SUM(S77:S79)</f>
        <v>0</v>
      </c>
    </row>
    <row r="81" spans="13:19" x14ac:dyDescent="0.35">
      <c r="M81" s="199" t="s">
        <v>109</v>
      </c>
      <c r="N81" s="200"/>
      <c r="O81" s="200"/>
      <c r="P81" s="200"/>
      <c r="Q81" s="200"/>
      <c r="R81" s="200"/>
      <c r="S81" s="201"/>
    </row>
    <row r="82" spans="13:19" x14ac:dyDescent="0.35">
      <c r="M82" s="45"/>
      <c r="N82" s="45"/>
      <c r="O82" s="45"/>
      <c r="P82" s="46"/>
      <c r="Q82" s="47"/>
      <c r="R82" s="48"/>
      <c r="S82" s="46"/>
    </row>
    <row r="83" spans="13:19" x14ac:dyDescent="0.35">
      <c r="M83" s="175"/>
      <c r="N83" s="49"/>
      <c r="O83" s="49"/>
      <c r="P83" s="50"/>
      <c r="Q83" s="51"/>
      <c r="R83" s="52"/>
      <c r="S83" s="50"/>
    </row>
    <row r="84" spans="13:19" x14ac:dyDescent="0.35">
      <c r="M84" s="183"/>
      <c r="N84" s="45"/>
      <c r="O84" s="45"/>
      <c r="P84" s="46"/>
      <c r="Q84" s="47"/>
      <c r="R84" s="48"/>
      <c r="S84" s="46"/>
    </row>
    <row r="85" spans="13:19" x14ac:dyDescent="0.35">
      <c r="M85" s="202"/>
      <c r="N85" s="203"/>
      <c r="O85" s="203"/>
      <c r="P85" s="203"/>
      <c r="Q85" s="204"/>
      <c r="R85" s="53" t="s">
        <v>42</v>
      </c>
      <c r="S85" s="54">
        <f>SUM(S82:S84)</f>
        <v>0</v>
      </c>
    </row>
  </sheetData>
  <mergeCells count="42">
    <mergeCell ref="A1:B1"/>
    <mergeCell ref="A4:B4"/>
    <mergeCell ref="A5:B5"/>
    <mergeCell ref="A6:B6"/>
    <mergeCell ref="M28:S28"/>
    <mergeCell ref="A24:L24"/>
    <mergeCell ref="A25:L25"/>
    <mergeCell ref="A26:L26"/>
    <mergeCell ref="A27:L27"/>
    <mergeCell ref="C4:E4"/>
    <mergeCell ref="C5:E5"/>
    <mergeCell ref="C6:E6"/>
    <mergeCell ref="A17:L17"/>
    <mergeCell ref="A18:L18"/>
    <mergeCell ref="M50:Q50"/>
    <mergeCell ref="M35:Q35"/>
    <mergeCell ref="M36:S36"/>
    <mergeCell ref="M40:Q40"/>
    <mergeCell ref="M41:S41"/>
    <mergeCell ref="M45:Q45"/>
    <mergeCell ref="M46:S46"/>
    <mergeCell ref="A19:L19"/>
    <mergeCell ref="A20:L20"/>
    <mergeCell ref="A21:L21"/>
    <mergeCell ref="A22:L22"/>
    <mergeCell ref="A23:L23"/>
    <mergeCell ref="M76:S76"/>
    <mergeCell ref="M80:Q80"/>
    <mergeCell ref="M81:S81"/>
    <mergeCell ref="M85:Q85"/>
    <mergeCell ref="A2:B2"/>
    <mergeCell ref="M65:Q65"/>
    <mergeCell ref="M66:S66"/>
    <mergeCell ref="M70:Q70"/>
    <mergeCell ref="M71:S71"/>
    <mergeCell ref="M75:Q75"/>
    <mergeCell ref="M51:S51"/>
    <mergeCell ref="M55:Q55"/>
    <mergeCell ref="M56:S56"/>
    <mergeCell ref="M60:Q60"/>
    <mergeCell ref="M61:S61"/>
    <mergeCell ref="M31:S31"/>
  </mergeCells>
  <phoneticPr fontId="20" type="noConversion"/>
  <conditionalFormatting sqref="G8:G15">
    <cfRule type="cellIs" dxfId="8" priority="1" operator="equal">
      <formula>0</formula>
    </cfRule>
  </conditionalFormatting>
  <pageMargins left="0.70866141732283472" right="0.70866141732283472" top="0.74803149606299213" bottom="0.74803149606299213" header="0.31496062992125984" footer="0.31496062992125984"/>
  <pageSetup paperSize="9" scale="59" orientation="landscape" r:id="rId1"/>
  <headerFooter>
    <oddHeader>&amp;F</oddHead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0"/>
  <sheetViews>
    <sheetView zoomScale="85" zoomScaleNormal="85" workbookViewId="0">
      <selection activeCell="C4" sqref="C4:E4"/>
    </sheetView>
  </sheetViews>
  <sheetFormatPr defaultColWidth="9.26953125" defaultRowHeight="14.5" x14ac:dyDescent="0.35"/>
  <cols>
    <col min="1" max="1" width="18.36328125" style="1" customWidth="1"/>
    <col min="2" max="3" width="12.90625" style="1" bestFit="1" customWidth="1"/>
    <col min="4" max="4" width="12.36328125" style="1" bestFit="1" customWidth="1"/>
    <col min="5" max="5" width="22.7265625" style="1" bestFit="1" customWidth="1"/>
    <col min="6" max="6" width="13.90625" style="1" bestFit="1" customWidth="1"/>
    <col min="7" max="9" width="16.08984375" style="1" customWidth="1"/>
    <col min="10" max="14" width="20.54296875" style="1" customWidth="1"/>
    <col min="15" max="15" width="20.54296875" customWidth="1"/>
    <col min="16" max="16" width="4.7265625" style="1" customWidth="1"/>
    <col min="17" max="18" width="20.7265625" style="1" customWidth="1"/>
    <col min="19" max="20" width="15.7265625" style="1" bestFit="1" customWidth="1"/>
    <col min="21" max="16384" width="9.26953125" style="1"/>
  </cols>
  <sheetData>
    <row r="1" spans="1:20" x14ac:dyDescent="0.35">
      <c r="A1" s="24" t="s">
        <v>3</v>
      </c>
      <c r="B1" s="6"/>
    </row>
    <row r="2" spans="1:20" x14ac:dyDescent="0.35">
      <c r="A2" s="24" t="s">
        <v>33</v>
      </c>
      <c r="B2" s="6"/>
    </row>
    <row r="3" spans="1:20" x14ac:dyDescent="0.35">
      <c r="A3" s="88"/>
      <c r="B3" s="6"/>
    </row>
    <row r="4" spans="1:20" x14ac:dyDescent="0.35">
      <c r="A4" s="228" t="s">
        <v>27</v>
      </c>
      <c r="B4" s="228"/>
      <c r="C4" s="221"/>
      <c r="D4" s="221"/>
      <c r="E4" s="221"/>
      <c r="O4" s="1"/>
      <c r="P4"/>
      <c r="Q4" s="223" t="s">
        <v>34</v>
      </c>
      <c r="R4" s="223"/>
    </row>
    <row r="5" spans="1:20" x14ac:dyDescent="0.35">
      <c r="A5" s="228" t="s">
        <v>21</v>
      </c>
      <c r="B5" s="228"/>
      <c r="C5" s="221"/>
      <c r="D5" s="221"/>
      <c r="E5" s="221"/>
      <c r="O5" s="1"/>
      <c r="P5"/>
      <c r="Q5" s="224"/>
      <c r="R5" s="224"/>
    </row>
    <row r="6" spans="1:20" ht="15" thickBot="1" x14ac:dyDescent="0.4">
      <c r="A6" s="229" t="s">
        <v>28</v>
      </c>
      <c r="B6" s="229"/>
      <c r="C6" s="222"/>
      <c r="D6" s="222"/>
      <c r="E6" s="222"/>
      <c r="O6" s="1"/>
      <c r="P6"/>
      <c r="R6" s="15"/>
      <c r="S6" s="15"/>
    </row>
    <row r="7" spans="1:20" s="10" customFormat="1" ht="55" customHeight="1" x14ac:dyDescent="0.35">
      <c r="A7" s="41" t="s">
        <v>20</v>
      </c>
      <c r="B7" s="41" t="s">
        <v>1</v>
      </c>
      <c r="C7" s="41" t="s">
        <v>2</v>
      </c>
      <c r="D7" s="42" t="s">
        <v>5</v>
      </c>
      <c r="E7" s="41" t="s">
        <v>0</v>
      </c>
      <c r="F7" s="42" t="s">
        <v>112</v>
      </c>
      <c r="G7" s="42" t="s">
        <v>110</v>
      </c>
      <c r="H7" s="42" t="s">
        <v>68</v>
      </c>
      <c r="I7" s="42" t="s">
        <v>65</v>
      </c>
      <c r="J7" s="42" t="s">
        <v>8</v>
      </c>
      <c r="K7" s="42" t="s">
        <v>51</v>
      </c>
      <c r="L7" s="42" t="s">
        <v>54</v>
      </c>
      <c r="M7" s="42" t="s">
        <v>73</v>
      </c>
      <c r="N7" s="42" t="s">
        <v>58</v>
      </c>
      <c r="O7" s="42" t="s">
        <v>57</v>
      </c>
      <c r="Q7" s="58" t="s">
        <v>56</v>
      </c>
      <c r="R7" s="57" t="s">
        <v>59</v>
      </c>
    </row>
    <row r="8" spans="1:20" s="10" customFormat="1" ht="14" x14ac:dyDescent="0.35">
      <c r="A8" s="110" t="s">
        <v>7</v>
      </c>
      <c r="B8" s="111"/>
      <c r="C8" s="111"/>
      <c r="D8" s="111"/>
      <c r="E8" s="112"/>
      <c r="F8" s="155"/>
      <c r="G8" s="162">
        <f>B$26</f>
        <v>247867.3</v>
      </c>
      <c r="H8" s="164" t="str">
        <f>A$26</f>
        <v>2024/25</v>
      </c>
      <c r="I8" s="162">
        <f>H$26</f>
        <v>1250</v>
      </c>
      <c r="J8" s="113">
        <f t="shared" ref="J8:J18" si="0">F8*$G8</f>
        <v>0</v>
      </c>
      <c r="K8" s="114"/>
      <c r="L8" s="166">
        <f>'PIP Table'!S35</f>
        <v>0</v>
      </c>
      <c r="M8" s="113">
        <f>J8-L8</f>
        <v>0</v>
      </c>
      <c r="N8" s="113">
        <f>'POS Schedule'!M8</f>
        <v>0</v>
      </c>
      <c r="O8" s="113">
        <f>M8+N8</f>
        <v>0</v>
      </c>
      <c r="Q8" s="115">
        <f>O8</f>
        <v>0</v>
      </c>
      <c r="R8" s="116">
        <f t="shared" ref="R8:R18" si="1">D8*$I8</f>
        <v>0</v>
      </c>
      <c r="S8" s="11"/>
    </row>
    <row r="9" spans="1:20" s="10" customFormat="1" ht="14" x14ac:dyDescent="0.35">
      <c r="A9" s="117"/>
      <c r="B9" s="56"/>
      <c r="C9" s="56"/>
      <c r="D9" s="56"/>
      <c r="E9" s="118"/>
      <c r="F9" s="156"/>
      <c r="G9" s="163">
        <f t="shared" ref="G9:G18" si="2">B$26</f>
        <v>247867.3</v>
      </c>
      <c r="H9" s="165" t="str">
        <f t="shared" ref="H9:H18" si="3">A$26</f>
        <v>2024/25</v>
      </c>
      <c r="I9" s="163">
        <f t="shared" ref="I9:I18" si="4">H$26</f>
        <v>1250</v>
      </c>
      <c r="J9" s="119">
        <f t="shared" si="0"/>
        <v>0</v>
      </c>
      <c r="K9" s="120"/>
      <c r="L9" s="167">
        <f>'PIP Table'!S40</f>
        <v>0</v>
      </c>
      <c r="M9" s="119">
        <f>J9-L9</f>
        <v>0</v>
      </c>
      <c r="N9" s="119">
        <f>'POS Schedule'!M9</f>
        <v>0</v>
      </c>
      <c r="O9" s="119">
        <f>M9+N9</f>
        <v>0</v>
      </c>
      <c r="Q9" s="121">
        <f t="shared" ref="Q9:Q18" si="5">O9+IF(Q8&lt;0,Q8,0)</f>
        <v>0</v>
      </c>
      <c r="R9" s="122">
        <f t="shared" si="1"/>
        <v>0</v>
      </c>
      <c r="S9" s="11"/>
    </row>
    <row r="10" spans="1:20" s="10" customFormat="1" ht="14" x14ac:dyDescent="0.35">
      <c r="A10" s="110"/>
      <c r="B10" s="111"/>
      <c r="C10" s="111"/>
      <c r="D10" s="111"/>
      <c r="E10" s="112"/>
      <c r="F10" s="155"/>
      <c r="G10" s="162">
        <f t="shared" si="2"/>
        <v>247867.3</v>
      </c>
      <c r="H10" s="164" t="str">
        <f t="shared" si="3"/>
        <v>2024/25</v>
      </c>
      <c r="I10" s="162">
        <f t="shared" si="4"/>
        <v>1250</v>
      </c>
      <c r="J10" s="113">
        <f t="shared" si="0"/>
        <v>0</v>
      </c>
      <c r="K10" s="123"/>
      <c r="L10" s="166">
        <f>'PIP Table'!S45</f>
        <v>0</v>
      </c>
      <c r="M10" s="113">
        <f t="shared" ref="M10:M18" si="6">J10-L10</f>
        <v>0</v>
      </c>
      <c r="N10" s="113">
        <f>'POS Schedule'!M10</f>
        <v>0</v>
      </c>
      <c r="O10" s="113">
        <f t="shared" ref="O10:O18" si="7">M10+N10</f>
        <v>0</v>
      </c>
      <c r="Q10" s="124">
        <f t="shared" si="5"/>
        <v>0</v>
      </c>
      <c r="R10" s="125">
        <f t="shared" si="1"/>
        <v>0</v>
      </c>
      <c r="S10" s="11"/>
    </row>
    <row r="11" spans="1:20" s="10" customFormat="1" ht="14" x14ac:dyDescent="0.35">
      <c r="A11" s="117"/>
      <c r="B11" s="56"/>
      <c r="C11" s="56"/>
      <c r="D11" s="56"/>
      <c r="E11" s="118"/>
      <c r="F11" s="156"/>
      <c r="G11" s="163">
        <f t="shared" si="2"/>
        <v>247867.3</v>
      </c>
      <c r="H11" s="165" t="str">
        <f t="shared" si="3"/>
        <v>2024/25</v>
      </c>
      <c r="I11" s="163">
        <f t="shared" si="4"/>
        <v>1250</v>
      </c>
      <c r="J11" s="119">
        <f t="shared" si="0"/>
        <v>0</v>
      </c>
      <c r="K11" s="126"/>
      <c r="L11" s="167">
        <f>'PIP Table'!S50</f>
        <v>0</v>
      </c>
      <c r="M11" s="119">
        <f t="shared" si="6"/>
        <v>0</v>
      </c>
      <c r="N11" s="119">
        <f>'POS Schedule'!M11</f>
        <v>0</v>
      </c>
      <c r="O11" s="119">
        <f t="shared" si="7"/>
        <v>0</v>
      </c>
      <c r="Q11" s="121">
        <f t="shared" si="5"/>
        <v>0</v>
      </c>
      <c r="R11" s="122">
        <f t="shared" si="1"/>
        <v>0</v>
      </c>
      <c r="S11" s="11"/>
    </row>
    <row r="12" spans="1:20" s="10" customFormat="1" ht="14" x14ac:dyDescent="0.35">
      <c r="A12" s="110"/>
      <c r="B12" s="111"/>
      <c r="C12" s="111"/>
      <c r="D12" s="111"/>
      <c r="E12" s="112"/>
      <c r="F12" s="155"/>
      <c r="G12" s="162">
        <f t="shared" si="2"/>
        <v>247867.3</v>
      </c>
      <c r="H12" s="164" t="str">
        <f t="shared" si="3"/>
        <v>2024/25</v>
      </c>
      <c r="I12" s="162">
        <f t="shared" si="4"/>
        <v>1250</v>
      </c>
      <c r="J12" s="113">
        <f t="shared" si="0"/>
        <v>0</v>
      </c>
      <c r="K12" s="123"/>
      <c r="L12" s="166">
        <f>'PIP Table'!S55</f>
        <v>0</v>
      </c>
      <c r="M12" s="113">
        <f t="shared" si="6"/>
        <v>0</v>
      </c>
      <c r="N12" s="113">
        <f>'POS Schedule'!M12</f>
        <v>0</v>
      </c>
      <c r="O12" s="113">
        <f t="shared" si="7"/>
        <v>0</v>
      </c>
      <c r="Q12" s="115">
        <f t="shared" si="5"/>
        <v>0</v>
      </c>
      <c r="R12" s="116">
        <f t="shared" si="1"/>
        <v>0</v>
      </c>
      <c r="S12" s="11"/>
    </row>
    <row r="13" spans="1:20" s="10" customFormat="1" ht="14" x14ac:dyDescent="0.35">
      <c r="A13" s="117"/>
      <c r="B13" s="56"/>
      <c r="C13" s="56"/>
      <c r="D13" s="56"/>
      <c r="E13" s="118"/>
      <c r="F13" s="156"/>
      <c r="G13" s="163">
        <f t="shared" si="2"/>
        <v>247867.3</v>
      </c>
      <c r="H13" s="165" t="str">
        <f t="shared" si="3"/>
        <v>2024/25</v>
      </c>
      <c r="I13" s="163">
        <f t="shared" si="4"/>
        <v>1250</v>
      </c>
      <c r="J13" s="119">
        <f t="shared" si="0"/>
        <v>0</v>
      </c>
      <c r="K13" s="126"/>
      <c r="L13" s="167">
        <f>'PIP Table'!S60</f>
        <v>0</v>
      </c>
      <c r="M13" s="119">
        <f t="shared" si="6"/>
        <v>0</v>
      </c>
      <c r="N13" s="119">
        <f>'POS Schedule'!M13</f>
        <v>0</v>
      </c>
      <c r="O13" s="119">
        <f t="shared" si="7"/>
        <v>0</v>
      </c>
      <c r="Q13" s="121">
        <f t="shared" si="5"/>
        <v>0</v>
      </c>
      <c r="R13" s="122">
        <f t="shared" si="1"/>
        <v>0</v>
      </c>
      <c r="S13" s="11"/>
      <c r="T13" s="11"/>
    </row>
    <row r="14" spans="1:20" s="10" customFormat="1" ht="14" x14ac:dyDescent="0.35">
      <c r="A14" s="110"/>
      <c r="B14" s="111"/>
      <c r="C14" s="111"/>
      <c r="D14" s="111"/>
      <c r="E14" s="112"/>
      <c r="F14" s="155"/>
      <c r="G14" s="162">
        <f t="shared" si="2"/>
        <v>247867.3</v>
      </c>
      <c r="H14" s="164" t="str">
        <f t="shared" si="3"/>
        <v>2024/25</v>
      </c>
      <c r="I14" s="162">
        <f t="shared" si="4"/>
        <v>1250</v>
      </c>
      <c r="J14" s="113">
        <f t="shared" ref="J14:J15" si="8">F14*$G14</f>
        <v>0</v>
      </c>
      <c r="K14" s="123"/>
      <c r="L14" s="166">
        <f>'PIP Table'!S65</f>
        <v>0</v>
      </c>
      <c r="M14" s="113">
        <f t="shared" si="6"/>
        <v>0</v>
      </c>
      <c r="N14" s="113">
        <f>'POS Schedule'!M14</f>
        <v>0</v>
      </c>
      <c r="O14" s="113">
        <f t="shared" si="7"/>
        <v>0</v>
      </c>
      <c r="Q14" s="115">
        <f t="shared" ref="Q14:Q15" si="9">O14+IF(Q13&lt;0,Q13,0)</f>
        <v>0</v>
      </c>
      <c r="R14" s="116">
        <f t="shared" ref="R14:R15" si="10">D14*$I14</f>
        <v>0</v>
      </c>
      <c r="S14" s="11"/>
    </row>
    <row r="15" spans="1:20" s="10" customFormat="1" ht="14" x14ac:dyDescent="0.35">
      <c r="A15" s="117"/>
      <c r="B15" s="56"/>
      <c r="C15" s="56"/>
      <c r="D15" s="56"/>
      <c r="E15" s="118"/>
      <c r="F15" s="156"/>
      <c r="G15" s="163">
        <f t="shared" si="2"/>
        <v>247867.3</v>
      </c>
      <c r="H15" s="165" t="str">
        <f t="shared" si="3"/>
        <v>2024/25</v>
      </c>
      <c r="I15" s="163">
        <f t="shared" si="4"/>
        <v>1250</v>
      </c>
      <c r="J15" s="119">
        <f t="shared" si="8"/>
        <v>0</v>
      </c>
      <c r="K15" s="126"/>
      <c r="L15" s="167">
        <f>'PIP Table'!S70</f>
        <v>0</v>
      </c>
      <c r="M15" s="119">
        <f t="shared" si="6"/>
        <v>0</v>
      </c>
      <c r="N15" s="119">
        <f>'POS Schedule'!M15</f>
        <v>0</v>
      </c>
      <c r="O15" s="119">
        <f t="shared" si="7"/>
        <v>0</v>
      </c>
      <c r="Q15" s="121">
        <f t="shared" si="9"/>
        <v>0</v>
      </c>
      <c r="R15" s="122">
        <f t="shared" si="10"/>
        <v>0</v>
      </c>
      <c r="S15" s="11"/>
      <c r="T15" s="11"/>
    </row>
    <row r="16" spans="1:20" s="10" customFormat="1" ht="14" x14ac:dyDescent="0.35">
      <c r="A16" s="110"/>
      <c r="B16" s="111"/>
      <c r="C16" s="111"/>
      <c r="D16" s="111"/>
      <c r="E16" s="112"/>
      <c r="F16" s="155"/>
      <c r="G16" s="162">
        <f t="shared" si="2"/>
        <v>247867.3</v>
      </c>
      <c r="H16" s="164" t="str">
        <f t="shared" si="3"/>
        <v>2024/25</v>
      </c>
      <c r="I16" s="162">
        <f t="shared" si="4"/>
        <v>1250</v>
      </c>
      <c r="J16" s="113">
        <f t="shared" si="0"/>
        <v>0</v>
      </c>
      <c r="K16" s="123"/>
      <c r="L16" s="166">
        <f>'PIP Table'!S75</f>
        <v>0</v>
      </c>
      <c r="M16" s="113">
        <f t="shared" si="6"/>
        <v>0</v>
      </c>
      <c r="N16" s="113">
        <f>'POS Schedule'!M16</f>
        <v>0</v>
      </c>
      <c r="O16" s="113">
        <f t="shared" si="7"/>
        <v>0</v>
      </c>
      <c r="Q16" s="115">
        <f>O16+IF(Q15&lt;0,Q15,0)</f>
        <v>0</v>
      </c>
      <c r="R16" s="116">
        <f t="shared" si="1"/>
        <v>0</v>
      </c>
      <c r="S16" s="11"/>
    </row>
    <row r="17" spans="1:20" s="10" customFormat="1" ht="14" x14ac:dyDescent="0.35">
      <c r="A17" s="117"/>
      <c r="B17" s="56"/>
      <c r="C17" s="56"/>
      <c r="D17" s="56"/>
      <c r="E17" s="118"/>
      <c r="F17" s="156"/>
      <c r="G17" s="163">
        <f t="shared" si="2"/>
        <v>247867.3</v>
      </c>
      <c r="H17" s="165" t="str">
        <f t="shared" si="3"/>
        <v>2024/25</v>
      </c>
      <c r="I17" s="163">
        <f t="shared" si="4"/>
        <v>1250</v>
      </c>
      <c r="J17" s="119">
        <f t="shared" si="0"/>
        <v>0</v>
      </c>
      <c r="K17" s="126"/>
      <c r="L17" s="167">
        <f>'PIP Table'!S80</f>
        <v>0</v>
      </c>
      <c r="M17" s="119">
        <f t="shared" si="6"/>
        <v>0</v>
      </c>
      <c r="N17" s="119">
        <f>'POS Schedule'!M17</f>
        <v>0</v>
      </c>
      <c r="O17" s="119">
        <f t="shared" si="7"/>
        <v>0</v>
      </c>
      <c r="Q17" s="121">
        <f>O17+IF(Q16&lt;0,Q16,0)</f>
        <v>0</v>
      </c>
      <c r="R17" s="122">
        <f t="shared" si="1"/>
        <v>0</v>
      </c>
      <c r="S17" s="11"/>
      <c r="T17" s="11"/>
    </row>
    <row r="18" spans="1:20" s="10" customFormat="1" thickBot="1" x14ac:dyDescent="0.4">
      <c r="A18" s="127"/>
      <c r="B18" s="128"/>
      <c r="C18" s="128"/>
      <c r="D18" s="128"/>
      <c r="E18" s="129"/>
      <c r="F18" s="157"/>
      <c r="G18" s="162">
        <f t="shared" si="2"/>
        <v>247867.3</v>
      </c>
      <c r="H18" s="164" t="str">
        <f t="shared" si="3"/>
        <v>2024/25</v>
      </c>
      <c r="I18" s="162">
        <f t="shared" si="4"/>
        <v>1250</v>
      </c>
      <c r="J18" s="130">
        <f t="shared" si="0"/>
        <v>0</v>
      </c>
      <c r="K18" s="131"/>
      <c r="L18" s="166">
        <f>'PIP Table'!S85</f>
        <v>0</v>
      </c>
      <c r="M18" s="113">
        <f t="shared" si="6"/>
        <v>0</v>
      </c>
      <c r="N18" s="113">
        <f>'POS Schedule'!M18</f>
        <v>0</v>
      </c>
      <c r="O18" s="113">
        <f t="shared" si="7"/>
        <v>0</v>
      </c>
      <c r="Q18" s="132">
        <f t="shared" si="5"/>
        <v>0</v>
      </c>
      <c r="R18" s="133">
        <f t="shared" si="1"/>
        <v>0</v>
      </c>
      <c r="S18" s="11"/>
    </row>
    <row r="19" spans="1:20" s="10" customFormat="1" thickTop="1" x14ac:dyDescent="0.35">
      <c r="A19" s="134"/>
      <c r="B19" s="134"/>
      <c r="C19" s="135"/>
      <c r="D19" s="134">
        <f>SUM(D5:D17)</f>
        <v>0</v>
      </c>
      <c r="E19" s="168" t="s">
        <v>60</v>
      </c>
      <c r="F19" s="158">
        <f>SUM(F8:F18)</f>
        <v>0</v>
      </c>
      <c r="G19" s="136"/>
      <c r="H19" s="136"/>
      <c r="I19" s="134"/>
      <c r="J19" s="137">
        <f>SUM(J8:J18)</f>
        <v>0</v>
      </c>
      <c r="K19" s="137"/>
      <c r="L19" s="138">
        <f>SUM(L8:L18)</f>
        <v>0</v>
      </c>
      <c r="M19" s="138">
        <f>SUM(M8:M18)</f>
        <v>0</v>
      </c>
      <c r="N19" s="137">
        <f>SUM(N8:N18)</f>
        <v>0</v>
      </c>
      <c r="O19" s="138">
        <f>J19-L19+N19</f>
        <v>0</v>
      </c>
      <c r="Q19" s="139" cm="1">
        <f t="array" ref="Q19">IF(LOOKUP(2,1/(Q8:Q18&lt;&gt;""),Q8:Q18)&gt;=0, SUMIF(Q8:Q18, "&gt;0"),LOOKUP(2,1/(Q8:Q18&lt;&gt;""),Q8:Q18))</f>
        <v>0</v>
      </c>
      <c r="R19" s="140">
        <f>SUM(R8:R18)</f>
        <v>0</v>
      </c>
      <c r="S19" s="11"/>
      <c r="T19" s="11"/>
    </row>
    <row r="20" spans="1:20" s="10" customFormat="1" thickBot="1" x14ac:dyDescent="0.4">
      <c r="A20" s="141"/>
      <c r="B20" s="142"/>
      <c r="C20" s="143"/>
      <c r="D20" s="142"/>
      <c r="E20" s="169" t="s">
        <v>111</v>
      </c>
      <c r="F20" s="159">
        <f>IF(F22&gt;F19, F23,0)</f>
        <v>0</v>
      </c>
      <c r="G20" s="162">
        <f>B$26</f>
        <v>247867.3</v>
      </c>
      <c r="H20" s="164" t="str">
        <f>A$26</f>
        <v>2024/25</v>
      </c>
      <c r="I20" s="144"/>
      <c r="J20" s="144">
        <f>F20*$G20</f>
        <v>0</v>
      </c>
      <c r="K20" s="144"/>
      <c r="L20" s="144"/>
      <c r="M20" s="144">
        <f>J20+L20</f>
        <v>0</v>
      </c>
      <c r="N20" s="144">
        <f>'POS Schedule'!M21</f>
        <v>0</v>
      </c>
      <c r="O20" s="144">
        <f t="shared" ref="O20" si="11">(J20-L20)+N20</f>
        <v>0</v>
      </c>
      <c r="Q20" s="145">
        <f>O20</f>
        <v>0</v>
      </c>
      <c r="R20" s="146">
        <f>D20*I20</f>
        <v>0</v>
      </c>
      <c r="S20" s="14"/>
    </row>
    <row r="21" spans="1:20" s="10" customFormat="1" ht="16.5" thickTop="1" x14ac:dyDescent="0.35">
      <c r="A21" s="147"/>
      <c r="B21" s="147"/>
      <c r="C21" s="148"/>
      <c r="D21" s="147"/>
      <c r="E21" s="170" t="s">
        <v>71</v>
      </c>
      <c r="F21" s="160"/>
      <c r="G21" s="149"/>
      <c r="H21" s="149"/>
      <c r="I21" s="147"/>
      <c r="J21" s="150">
        <f>J19+J20</f>
        <v>0</v>
      </c>
      <c r="K21" s="150"/>
      <c r="L21" s="151">
        <f>L19+L20</f>
        <v>0</v>
      </c>
      <c r="M21" s="151">
        <f>M19+M20</f>
        <v>0</v>
      </c>
      <c r="N21" s="150">
        <f>N19+N20</f>
        <v>0</v>
      </c>
      <c r="O21" s="151">
        <f>J21-L21+N21</f>
        <v>0</v>
      </c>
      <c r="Q21" s="152">
        <f>Q19+Q20</f>
        <v>0</v>
      </c>
      <c r="R21" s="153">
        <f>R19+R20</f>
        <v>0</v>
      </c>
    </row>
    <row r="22" spans="1:20" s="10" customFormat="1" ht="15" thickBot="1" x14ac:dyDescent="0.4">
      <c r="E22" s="171" t="s">
        <v>61</v>
      </c>
      <c r="F22" s="155"/>
      <c r="J22" s="154"/>
      <c r="K22" s="154"/>
      <c r="N22" s="154"/>
      <c r="O22" s="13"/>
      <c r="P22" s="154"/>
      <c r="Q22" s="63" t="s">
        <v>67</v>
      </c>
      <c r="R22" s="64"/>
    </row>
    <row r="23" spans="1:20" s="10" customFormat="1" x14ac:dyDescent="0.35">
      <c r="E23" s="171" t="s">
        <v>66</v>
      </c>
      <c r="F23" s="161">
        <f>F22-F19</f>
        <v>0</v>
      </c>
      <c r="J23" s="154"/>
      <c r="K23" s="154"/>
      <c r="L23" s="154"/>
      <c r="M23" s="154"/>
      <c r="N23" s="154"/>
      <c r="O23" s="13"/>
      <c r="P23" s="154"/>
      <c r="R23" s="154"/>
    </row>
    <row r="24" spans="1:20" ht="15" thickBot="1" x14ac:dyDescent="0.4"/>
    <row r="25" spans="1:20" ht="15" customHeight="1" x14ac:dyDescent="0.35">
      <c r="A25" s="225" t="s">
        <v>88</v>
      </c>
      <c r="B25" s="226"/>
      <c r="C25" s="227"/>
      <c r="E25" s="230" t="s">
        <v>6</v>
      </c>
      <c r="F25" s="231"/>
      <c r="G25" s="231"/>
      <c r="H25" s="232"/>
      <c r="M25" s="2"/>
      <c r="P25" s="2"/>
    </row>
    <row r="26" spans="1:20" ht="15.5" customHeight="1" x14ac:dyDescent="0.35">
      <c r="A26" s="90" t="s">
        <v>91</v>
      </c>
      <c r="B26" s="215">
        <v>247867.3</v>
      </c>
      <c r="C26" s="216"/>
      <c r="E26" s="217" t="s">
        <v>97</v>
      </c>
      <c r="F26" s="218"/>
      <c r="G26" s="218"/>
      <c r="H26" s="96">
        <v>1250</v>
      </c>
      <c r="K26" s="9"/>
    </row>
    <row r="27" spans="1:20" ht="15.5" customHeight="1" x14ac:dyDescent="0.35">
      <c r="A27" s="90" t="s">
        <v>98</v>
      </c>
      <c r="B27" s="215"/>
      <c r="C27" s="216"/>
      <c r="E27" s="217" t="s">
        <v>100</v>
      </c>
      <c r="F27" s="218"/>
      <c r="G27" s="218"/>
      <c r="H27" s="96"/>
    </row>
    <row r="28" spans="1:20" ht="15.5" customHeight="1" thickBot="1" x14ac:dyDescent="0.4">
      <c r="A28" s="90" t="s">
        <v>99</v>
      </c>
      <c r="B28" s="215"/>
      <c r="C28" s="216"/>
      <c r="E28" s="219" t="s">
        <v>101</v>
      </c>
      <c r="F28" s="220"/>
      <c r="G28" s="220"/>
      <c r="H28" s="59"/>
    </row>
    <row r="31" spans="1:20" x14ac:dyDescent="0.35">
      <c r="A31" s="3" t="s">
        <v>4</v>
      </c>
    </row>
    <row r="32" spans="1:20" ht="15.5" customHeight="1" x14ac:dyDescent="0.35">
      <c r="A32" s="1" t="s">
        <v>22</v>
      </c>
    </row>
    <row r="33" spans="1:14" ht="15.5" customHeight="1" x14ac:dyDescent="0.35">
      <c r="A33" s="1" t="s">
        <v>23</v>
      </c>
    </row>
    <row r="34" spans="1:14" ht="15.5" customHeight="1" x14ac:dyDescent="0.35">
      <c r="A34" s="1" t="s">
        <v>24</v>
      </c>
      <c r="N34" s="87"/>
    </row>
    <row r="35" spans="1:14" ht="15.5" customHeight="1" x14ac:dyDescent="0.35">
      <c r="A35" s="1" t="s">
        <v>52</v>
      </c>
    </row>
    <row r="36" spans="1:14" ht="15.5" customHeight="1" x14ac:dyDescent="0.35">
      <c r="A36" s="1" t="s">
        <v>53</v>
      </c>
    </row>
    <row r="37" spans="1:14" ht="15.5" customHeight="1" x14ac:dyDescent="0.35">
      <c r="A37" s="1" t="s">
        <v>55</v>
      </c>
    </row>
    <row r="38" spans="1:14" ht="15.5" customHeight="1" x14ac:dyDescent="0.35">
      <c r="A38" s="1" t="s">
        <v>87</v>
      </c>
    </row>
    <row r="39" spans="1:14" ht="15.5" customHeight="1" x14ac:dyDescent="0.35">
      <c r="A39" s="1" t="s">
        <v>86</v>
      </c>
    </row>
    <row r="40" spans="1:14" ht="15.5" customHeight="1" x14ac:dyDescent="0.35">
      <c r="A40" s="1" t="s">
        <v>64</v>
      </c>
    </row>
  </sheetData>
  <mergeCells count="15">
    <mergeCell ref="Q4:R5"/>
    <mergeCell ref="E26:G26"/>
    <mergeCell ref="A25:C25"/>
    <mergeCell ref="A4:B4"/>
    <mergeCell ref="A5:B5"/>
    <mergeCell ref="A6:B6"/>
    <mergeCell ref="E25:H25"/>
    <mergeCell ref="B26:C26"/>
    <mergeCell ref="B27:C27"/>
    <mergeCell ref="B28:C28"/>
    <mergeCell ref="E27:G27"/>
    <mergeCell ref="E28:G28"/>
    <mergeCell ref="C4:E4"/>
    <mergeCell ref="C5:E5"/>
    <mergeCell ref="C6:E6"/>
  </mergeCells>
  <phoneticPr fontId="20" type="noConversion"/>
  <conditionalFormatting sqref="M8:O18">
    <cfRule type="cellIs" dxfId="7" priority="5" operator="lessThan">
      <formula>0</formula>
    </cfRule>
  </conditionalFormatting>
  <conditionalFormatting sqref="Q8:Q20">
    <cfRule type="cellIs" dxfId="4" priority="4" operator="lessThan">
      <formula>0</formula>
    </cfRule>
  </conditionalFormatting>
  <conditionalFormatting sqref="Q19">
    <cfRule type="cellIs" dxfId="3" priority="1" operator="notEqual">
      <formula>$O$19</formula>
    </cfRule>
  </conditionalFormatting>
  <conditionalFormatting sqref="Q21:R21">
    <cfRule type="cellIs" dxfId="2" priority="13" operator="lessThan">
      <formula>0</formula>
    </cfRule>
  </conditionalFormatting>
  <pageMargins left="0.70866141732283472" right="0.70866141732283472" top="0.74803149606299213" bottom="0.74803149606299213" header="0.31496062992125984" footer="0.31496062992125984"/>
  <pageSetup paperSize="8" scale="62" orientation="landscape" r:id="rId1"/>
  <headerFooter>
    <oddHeader>&amp;F</oddHeader>
    <oddFooter>&amp;A</oddFooter>
  </headerFooter>
  <extLst>
    <ext xmlns:x14="http://schemas.microsoft.com/office/spreadsheetml/2009/9/main" uri="{78C0D931-6437-407d-A8EE-F0AAD7539E65}">
      <x14:conditionalFormattings>
        <x14:conditionalFormatting xmlns:xm="http://schemas.microsoft.com/office/excel/2006/main">
          <x14:cfRule type="cellIs" priority="3" operator="notEqual" id="{94737E28-97B0-43B5-B486-C850CAC23F54}">
            <xm:f>'POS Schedule'!$M$20</xm:f>
            <x14:dxf>
              <font>
                <color rgb="FFFF0000"/>
              </font>
              <fill>
                <patternFill>
                  <bgColor theme="5" tint="0.79998168889431442"/>
                </patternFill>
              </fill>
            </x14:dxf>
          </x14:cfRule>
          <xm:sqref>N19</xm:sqref>
        </x14:conditionalFormatting>
        <x14:conditionalFormatting xmlns:xm="http://schemas.microsoft.com/office/excel/2006/main">
          <x14:cfRule type="cellIs" priority="2" operator="notEqual" id="{F9C5A426-05EB-4875-B114-E9AE5AE339DA}">
            <xm:f>'POS Schedule'!$M$22</xm:f>
            <x14:dxf>
              <font>
                <color rgb="FFFF0000"/>
              </font>
              <fill>
                <patternFill>
                  <bgColor theme="5" tint="0.79998168889431442"/>
                </patternFill>
              </fill>
            </x14:dxf>
          </x14:cfRule>
          <xm:sqref>N21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53"/>
  <sheetViews>
    <sheetView zoomScale="85" zoomScaleNormal="85" zoomScaleSheetLayoutView="85" workbookViewId="0">
      <selection activeCell="E8" sqref="E8"/>
    </sheetView>
  </sheetViews>
  <sheetFormatPr defaultColWidth="9.1796875" defaultRowHeight="12.5" zeroHeight="1" outlineLevelCol="1" x14ac:dyDescent="0.25"/>
  <cols>
    <col min="1" max="1" width="15.26953125" style="4" customWidth="1"/>
    <col min="2" max="2" width="9.81640625" style="5" customWidth="1"/>
    <col min="3" max="3" width="13.7265625" style="6" bestFit="1" customWidth="1"/>
    <col min="4" max="4" width="9.7265625" style="6" bestFit="1" customWidth="1"/>
    <col min="5" max="5" width="10.7265625" style="4" customWidth="1"/>
    <col min="6" max="7" width="11.1796875" style="4" bestFit="1" customWidth="1"/>
    <col min="8" max="8" width="11.54296875" style="4" customWidth="1"/>
    <col min="9" max="9" width="10.7265625" style="4" customWidth="1"/>
    <col min="10" max="12" width="15.7265625" style="4" customWidth="1" outlineLevel="1"/>
    <col min="13" max="13" width="15.7265625" style="4" customWidth="1"/>
    <col min="14" max="15" width="10.7265625" style="4" customWidth="1" outlineLevel="1"/>
    <col min="16" max="16" width="10.7265625" style="12" customWidth="1" outlineLevel="1"/>
    <col min="17" max="17" width="18.36328125" style="12" customWidth="1"/>
    <col min="18" max="16384" width="9.1796875" style="4"/>
  </cols>
  <sheetData>
    <row r="1" spans="1:17" ht="13" x14ac:dyDescent="0.3">
      <c r="A1" s="244" t="s">
        <v>3</v>
      </c>
      <c r="B1" s="244"/>
    </row>
    <row r="2" spans="1:17" ht="13" x14ac:dyDescent="0.3">
      <c r="A2" s="24" t="s">
        <v>26</v>
      </c>
      <c r="B2" s="25"/>
    </row>
    <row r="3" spans="1:17" ht="13" x14ac:dyDescent="0.3">
      <c r="A3" s="88"/>
      <c r="B3" s="25"/>
    </row>
    <row r="4" spans="1:17" ht="13" x14ac:dyDescent="0.3">
      <c r="A4" s="228" t="s">
        <v>27</v>
      </c>
      <c r="B4" s="228"/>
      <c r="C4" s="221"/>
      <c r="D4" s="221"/>
      <c r="E4" s="221"/>
    </row>
    <row r="5" spans="1:17" ht="13" x14ac:dyDescent="0.3">
      <c r="A5" s="228" t="s">
        <v>21</v>
      </c>
      <c r="B5" s="228"/>
      <c r="C5" s="221"/>
      <c r="D5" s="221"/>
      <c r="E5" s="221"/>
    </row>
    <row r="6" spans="1:17" ht="13.5" thickBot="1" x14ac:dyDescent="0.35">
      <c r="A6" s="228" t="s">
        <v>28</v>
      </c>
      <c r="B6" s="228"/>
      <c r="C6" s="221"/>
      <c r="D6" s="221"/>
      <c r="E6" s="221"/>
      <c r="N6" s="237" t="s">
        <v>63</v>
      </c>
      <c r="O6" s="237"/>
      <c r="P6" s="237"/>
      <c r="Q6" s="237"/>
    </row>
    <row r="7" spans="1:17" ht="50.5" thickTop="1" x14ac:dyDescent="0.25">
      <c r="A7" s="40" t="s">
        <v>20</v>
      </c>
      <c r="B7" s="40" t="s">
        <v>29</v>
      </c>
      <c r="C7" s="40" t="s">
        <v>9</v>
      </c>
      <c r="D7" s="40" t="s">
        <v>0</v>
      </c>
      <c r="E7" s="40" t="s">
        <v>72</v>
      </c>
      <c r="F7" s="40" t="s">
        <v>10</v>
      </c>
      <c r="G7" s="40" t="s">
        <v>30</v>
      </c>
      <c r="H7" s="40" t="s">
        <v>84</v>
      </c>
      <c r="I7" s="40" t="s">
        <v>11</v>
      </c>
      <c r="J7" s="40" t="s">
        <v>95</v>
      </c>
      <c r="K7" s="40" t="s">
        <v>12</v>
      </c>
      <c r="L7" s="40" t="s">
        <v>31</v>
      </c>
      <c r="M7" s="26" t="s">
        <v>32</v>
      </c>
      <c r="N7" s="40" t="s">
        <v>13</v>
      </c>
      <c r="O7" s="40" t="s">
        <v>14</v>
      </c>
      <c r="P7" s="40" t="s">
        <v>15</v>
      </c>
      <c r="Q7" s="26" t="s">
        <v>62</v>
      </c>
    </row>
    <row r="8" spans="1:17" s="7" customFormat="1" ht="13" x14ac:dyDescent="0.3">
      <c r="A8" s="19" t="s">
        <v>7</v>
      </c>
      <c r="B8" s="27"/>
      <c r="C8" s="27"/>
      <c r="D8" s="27"/>
      <c r="E8" s="99"/>
      <c r="F8" s="28">
        <v>5.2900000000000003E-2</v>
      </c>
      <c r="G8" s="98">
        <f>IFERROR(E8*F8,0)</f>
        <v>0</v>
      </c>
      <c r="H8" s="99"/>
      <c r="I8" s="100">
        <f t="shared" ref="I8:I19" si="0">IFERROR(G8-H8,0)</f>
        <v>0</v>
      </c>
      <c r="J8" s="29">
        <f t="shared" ref="J8:J19" si="1">$D$27</f>
        <v>500000</v>
      </c>
      <c r="K8" s="30">
        <f t="shared" ref="K8:K19" si="2">IFERROR(E8*J8,0)</f>
        <v>0</v>
      </c>
      <c r="L8" s="43" t="s">
        <v>91</v>
      </c>
      <c r="M8" s="65">
        <f>IFERROR(J8*I8,0)</f>
        <v>0</v>
      </c>
      <c r="N8" s="31">
        <f>IFERROR(G8/E8,0)</f>
        <v>0</v>
      </c>
      <c r="O8" s="20">
        <f t="shared" ref="O8:O18" si="3">IFERROR(H8/E8,0)</f>
        <v>0</v>
      </c>
      <c r="P8" s="21">
        <f t="shared" ref="P8:P18" si="4">IFERROR(N8-O8,0)</f>
        <v>0</v>
      </c>
      <c r="Q8" s="65">
        <f>IFERROR(K8*P8,0)</f>
        <v>0</v>
      </c>
    </row>
    <row r="9" spans="1:17" s="7" customFormat="1" ht="13" x14ac:dyDescent="0.3">
      <c r="A9" s="16"/>
      <c r="B9" s="32"/>
      <c r="C9" s="32"/>
      <c r="D9" s="32"/>
      <c r="E9" s="102"/>
      <c r="F9" s="33">
        <v>5.2900000000000003E-2</v>
      </c>
      <c r="G9" s="101">
        <f>IFERROR(E9*F9,0)</f>
        <v>0</v>
      </c>
      <c r="H9" s="102"/>
      <c r="I9" s="103">
        <f t="shared" si="0"/>
        <v>0</v>
      </c>
      <c r="J9" s="34">
        <f t="shared" si="1"/>
        <v>500000</v>
      </c>
      <c r="K9" s="35">
        <f t="shared" si="2"/>
        <v>0</v>
      </c>
      <c r="L9" s="44" t="s">
        <v>91</v>
      </c>
      <c r="M9" s="36">
        <f t="shared" ref="M9:M18" si="5">IFERROR(J9*I9,0)</f>
        <v>0</v>
      </c>
      <c r="N9" s="37">
        <f>IFERROR(G9/E9,0)</f>
        <v>0</v>
      </c>
      <c r="O9" s="17">
        <f>IFERROR(H9/E9,0)</f>
        <v>0</v>
      </c>
      <c r="P9" s="18">
        <f>IFERROR(N9-O9,0)</f>
        <v>0</v>
      </c>
      <c r="Q9" s="36">
        <f t="shared" ref="Q9:Q18" si="6">IFERROR(K9*P9,0)</f>
        <v>0</v>
      </c>
    </row>
    <row r="10" spans="1:17" ht="13" x14ac:dyDescent="0.3">
      <c r="A10" s="19"/>
      <c r="B10" s="27"/>
      <c r="C10" s="27"/>
      <c r="D10" s="27"/>
      <c r="E10" s="99"/>
      <c r="F10" s="28">
        <v>5.2900000000000003E-2</v>
      </c>
      <c r="G10" s="98">
        <f t="shared" ref="G10:G18" si="7">IFERROR(E10*F10,0)</f>
        <v>0</v>
      </c>
      <c r="H10" s="99"/>
      <c r="I10" s="100">
        <f t="shared" si="0"/>
        <v>0</v>
      </c>
      <c r="J10" s="29">
        <f t="shared" si="1"/>
        <v>500000</v>
      </c>
      <c r="K10" s="30">
        <f t="shared" si="2"/>
        <v>0</v>
      </c>
      <c r="L10" s="43" t="s">
        <v>91</v>
      </c>
      <c r="M10" s="65">
        <f t="shared" si="5"/>
        <v>0</v>
      </c>
      <c r="N10" s="31">
        <f t="shared" ref="N10:N18" si="8">IFERROR(G10/E10,0)</f>
        <v>0</v>
      </c>
      <c r="O10" s="20">
        <f t="shared" si="3"/>
        <v>0</v>
      </c>
      <c r="P10" s="21">
        <f t="shared" si="4"/>
        <v>0</v>
      </c>
      <c r="Q10" s="65">
        <f t="shared" si="6"/>
        <v>0</v>
      </c>
    </row>
    <row r="11" spans="1:17" x14ac:dyDescent="0.25">
      <c r="A11" s="16"/>
      <c r="B11" s="32"/>
      <c r="C11" s="32"/>
      <c r="D11" s="32"/>
      <c r="E11" s="102"/>
      <c r="F11" s="33">
        <v>5.2900000000000003E-2</v>
      </c>
      <c r="G11" s="101">
        <f t="shared" si="7"/>
        <v>0</v>
      </c>
      <c r="H11" s="102"/>
      <c r="I11" s="103">
        <f t="shared" si="0"/>
        <v>0</v>
      </c>
      <c r="J11" s="34">
        <f t="shared" si="1"/>
        <v>500000</v>
      </c>
      <c r="K11" s="35">
        <f t="shared" si="2"/>
        <v>0</v>
      </c>
      <c r="L11" s="44" t="s">
        <v>91</v>
      </c>
      <c r="M11" s="36">
        <f t="shared" si="5"/>
        <v>0</v>
      </c>
      <c r="N11" s="37">
        <f>IFERROR(G11/E11,0)</f>
        <v>0</v>
      </c>
      <c r="O11" s="17">
        <f>IFERROR(H11/E11,0)</f>
        <v>0</v>
      </c>
      <c r="P11" s="18">
        <f>IFERROR(N11-O11,0)</f>
        <v>0</v>
      </c>
      <c r="Q11" s="36">
        <f t="shared" si="6"/>
        <v>0</v>
      </c>
    </row>
    <row r="12" spans="1:17" s="7" customFormat="1" ht="13" x14ac:dyDescent="0.3">
      <c r="A12" s="19"/>
      <c r="B12" s="27"/>
      <c r="C12" s="27"/>
      <c r="D12" s="27"/>
      <c r="E12" s="99"/>
      <c r="F12" s="28">
        <v>5.2900000000000003E-2</v>
      </c>
      <c r="G12" s="98">
        <f t="shared" si="7"/>
        <v>0</v>
      </c>
      <c r="H12" s="99"/>
      <c r="I12" s="100">
        <f t="shared" si="0"/>
        <v>0</v>
      </c>
      <c r="J12" s="29">
        <f t="shared" si="1"/>
        <v>500000</v>
      </c>
      <c r="K12" s="30">
        <f t="shared" si="2"/>
        <v>0</v>
      </c>
      <c r="L12" s="43" t="s">
        <v>91</v>
      </c>
      <c r="M12" s="65">
        <f t="shared" si="5"/>
        <v>0</v>
      </c>
      <c r="N12" s="31">
        <f t="shared" si="8"/>
        <v>0</v>
      </c>
      <c r="O12" s="20">
        <f t="shared" si="3"/>
        <v>0</v>
      </c>
      <c r="P12" s="21">
        <f t="shared" si="4"/>
        <v>0</v>
      </c>
      <c r="Q12" s="65">
        <f t="shared" si="6"/>
        <v>0</v>
      </c>
    </row>
    <row r="13" spans="1:17" x14ac:dyDescent="0.25">
      <c r="A13" s="16"/>
      <c r="B13" s="32"/>
      <c r="C13" s="32"/>
      <c r="D13" s="32"/>
      <c r="E13" s="102"/>
      <c r="F13" s="33">
        <v>5.2900000000000003E-2</v>
      </c>
      <c r="G13" s="101">
        <f t="shared" si="7"/>
        <v>0</v>
      </c>
      <c r="H13" s="102"/>
      <c r="I13" s="103">
        <f t="shared" si="0"/>
        <v>0</v>
      </c>
      <c r="J13" s="34">
        <f t="shared" si="1"/>
        <v>500000</v>
      </c>
      <c r="K13" s="35">
        <f t="shared" si="2"/>
        <v>0</v>
      </c>
      <c r="L13" s="44" t="s">
        <v>91</v>
      </c>
      <c r="M13" s="36">
        <f t="shared" si="5"/>
        <v>0</v>
      </c>
      <c r="N13" s="37">
        <f>IFERROR(G13/E13,0)</f>
        <v>0</v>
      </c>
      <c r="O13" s="17">
        <f>IFERROR(H13/E13,0)</f>
        <v>0</v>
      </c>
      <c r="P13" s="18">
        <f>IFERROR(N13-O13,0)</f>
        <v>0</v>
      </c>
      <c r="Q13" s="36">
        <f t="shared" si="6"/>
        <v>0</v>
      </c>
    </row>
    <row r="14" spans="1:17" s="7" customFormat="1" ht="13" x14ac:dyDescent="0.3">
      <c r="A14" s="19"/>
      <c r="B14" s="27"/>
      <c r="C14" s="27"/>
      <c r="D14" s="27"/>
      <c r="E14" s="99"/>
      <c r="F14" s="28">
        <v>5.2900000000000003E-2</v>
      </c>
      <c r="G14" s="98">
        <f t="shared" si="7"/>
        <v>0</v>
      </c>
      <c r="H14" s="99"/>
      <c r="I14" s="100">
        <f t="shared" si="0"/>
        <v>0</v>
      </c>
      <c r="J14" s="29">
        <f t="shared" si="1"/>
        <v>500000</v>
      </c>
      <c r="K14" s="30">
        <f t="shared" si="2"/>
        <v>0</v>
      </c>
      <c r="L14" s="43" t="s">
        <v>91</v>
      </c>
      <c r="M14" s="65">
        <f t="shared" si="5"/>
        <v>0</v>
      </c>
      <c r="N14" s="31">
        <f>IFERROR(G14/E14,0)</f>
        <v>0</v>
      </c>
      <c r="O14" s="20">
        <f>IFERROR(H14/E14,0)</f>
        <v>0</v>
      </c>
      <c r="P14" s="21">
        <f>IFERROR(N14-O14,0)</f>
        <v>0</v>
      </c>
      <c r="Q14" s="65">
        <f t="shared" si="6"/>
        <v>0</v>
      </c>
    </row>
    <row r="15" spans="1:17" x14ac:dyDescent="0.25">
      <c r="A15" s="16"/>
      <c r="B15" s="32"/>
      <c r="C15" s="32"/>
      <c r="D15" s="32"/>
      <c r="E15" s="102"/>
      <c r="F15" s="33">
        <v>5.2900000000000003E-2</v>
      </c>
      <c r="G15" s="101">
        <f t="shared" si="7"/>
        <v>0</v>
      </c>
      <c r="H15" s="102"/>
      <c r="I15" s="103">
        <f t="shared" si="0"/>
        <v>0</v>
      </c>
      <c r="J15" s="34">
        <f t="shared" si="1"/>
        <v>500000</v>
      </c>
      <c r="K15" s="35">
        <f t="shared" si="2"/>
        <v>0</v>
      </c>
      <c r="L15" s="44" t="s">
        <v>91</v>
      </c>
      <c r="M15" s="36">
        <f t="shared" si="5"/>
        <v>0</v>
      </c>
      <c r="N15" s="37">
        <f>IFERROR(G15/E15,0)</f>
        <v>0</v>
      </c>
      <c r="O15" s="17">
        <f>IFERROR(H15/E15,0)</f>
        <v>0</v>
      </c>
      <c r="P15" s="18">
        <f>IFERROR(N15-O15,0)</f>
        <v>0</v>
      </c>
      <c r="Q15" s="36">
        <f t="shared" si="6"/>
        <v>0</v>
      </c>
    </row>
    <row r="16" spans="1:17" s="7" customFormat="1" ht="13" x14ac:dyDescent="0.3">
      <c r="A16" s="19"/>
      <c r="B16" s="27"/>
      <c r="C16" s="27"/>
      <c r="D16" s="27"/>
      <c r="E16" s="99"/>
      <c r="F16" s="28">
        <v>5.2900000000000003E-2</v>
      </c>
      <c r="G16" s="98">
        <f t="shared" si="7"/>
        <v>0</v>
      </c>
      <c r="H16" s="99"/>
      <c r="I16" s="100">
        <f t="shared" si="0"/>
        <v>0</v>
      </c>
      <c r="J16" s="29">
        <f t="shared" si="1"/>
        <v>500000</v>
      </c>
      <c r="K16" s="30">
        <f t="shared" si="2"/>
        <v>0</v>
      </c>
      <c r="L16" s="43" t="s">
        <v>91</v>
      </c>
      <c r="M16" s="65">
        <f t="shared" si="5"/>
        <v>0</v>
      </c>
      <c r="N16" s="31">
        <f t="shared" si="8"/>
        <v>0</v>
      </c>
      <c r="O16" s="20">
        <f t="shared" si="3"/>
        <v>0</v>
      </c>
      <c r="P16" s="21">
        <f t="shared" si="4"/>
        <v>0</v>
      </c>
      <c r="Q16" s="65">
        <f t="shared" si="6"/>
        <v>0</v>
      </c>
    </row>
    <row r="17" spans="1:17" x14ac:dyDescent="0.25">
      <c r="A17" s="16"/>
      <c r="B17" s="32"/>
      <c r="C17" s="32"/>
      <c r="D17" s="32"/>
      <c r="E17" s="102"/>
      <c r="F17" s="33">
        <v>5.2900000000000003E-2</v>
      </c>
      <c r="G17" s="101">
        <f t="shared" si="7"/>
        <v>0</v>
      </c>
      <c r="H17" s="102"/>
      <c r="I17" s="103">
        <f t="shared" si="0"/>
        <v>0</v>
      </c>
      <c r="J17" s="34">
        <f t="shared" si="1"/>
        <v>500000</v>
      </c>
      <c r="K17" s="35">
        <f t="shared" si="2"/>
        <v>0</v>
      </c>
      <c r="L17" s="44" t="s">
        <v>91</v>
      </c>
      <c r="M17" s="36">
        <f t="shared" si="5"/>
        <v>0</v>
      </c>
      <c r="N17" s="37">
        <f>IFERROR(G17/E17,0)</f>
        <v>0</v>
      </c>
      <c r="O17" s="17">
        <f>IFERROR(H17/E17,0)</f>
        <v>0</v>
      </c>
      <c r="P17" s="18">
        <f>IFERROR(N17-O17,0)</f>
        <v>0</v>
      </c>
      <c r="Q17" s="36">
        <f t="shared" si="6"/>
        <v>0</v>
      </c>
    </row>
    <row r="18" spans="1:17" s="7" customFormat="1" ht="13" x14ac:dyDescent="0.3">
      <c r="A18" s="19"/>
      <c r="B18" s="27"/>
      <c r="C18" s="27"/>
      <c r="D18" s="27"/>
      <c r="E18" s="99"/>
      <c r="F18" s="28">
        <v>5.2900000000000003E-2</v>
      </c>
      <c r="G18" s="104">
        <f t="shared" si="7"/>
        <v>0</v>
      </c>
      <c r="H18" s="99"/>
      <c r="I18" s="105">
        <f t="shared" si="0"/>
        <v>0</v>
      </c>
      <c r="J18" s="29">
        <f t="shared" si="1"/>
        <v>500000</v>
      </c>
      <c r="K18" s="38">
        <f t="shared" si="2"/>
        <v>0</v>
      </c>
      <c r="L18" s="43" t="s">
        <v>91</v>
      </c>
      <c r="M18" s="65">
        <f t="shared" si="5"/>
        <v>0</v>
      </c>
      <c r="N18" s="39">
        <f t="shared" si="8"/>
        <v>0</v>
      </c>
      <c r="O18" s="22">
        <f t="shared" si="3"/>
        <v>0</v>
      </c>
      <c r="P18" s="23">
        <f t="shared" si="4"/>
        <v>0</v>
      </c>
      <c r="Q18" s="65">
        <f t="shared" si="6"/>
        <v>0</v>
      </c>
    </row>
    <row r="19" spans="1:17" ht="13" thickBot="1" x14ac:dyDescent="0.3">
      <c r="A19" s="16"/>
      <c r="B19" s="32"/>
      <c r="C19" s="32"/>
      <c r="D19" s="32"/>
      <c r="E19" s="102"/>
      <c r="F19" s="33">
        <v>5.2900000000000003E-2</v>
      </c>
      <c r="G19" s="101">
        <f t="shared" ref="G19" si="9">IFERROR(E19*F19,0)</f>
        <v>0</v>
      </c>
      <c r="H19" s="102"/>
      <c r="I19" s="103">
        <f t="shared" si="0"/>
        <v>0</v>
      </c>
      <c r="J19" s="34">
        <f t="shared" si="1"/>
        <v>500000</v>
      </c>
      <c r="K19" s="35">
        <f t="shared" si="2"/>
        <v>0</v>
      </c>
      <c r="L19" s="44" t="s">
        <v>91</v>
      </c>
      <c r="M19" s="36">
        <f t="shared" ref="M19" si="10">IFERROR(J19*I19,0)</f>
        <v>0</v>
      </c>
      <c r="N19" s="37">
        <f>IFERROR(G19/E19,0)</f>
        <v>0</v>
      </c>
      <c r="O19" s="17">
        <f>IFERROR(H19/E19,0)</f>
        <v>0</v>
      </c>
      <c r="P19" s="18">
        <f>IFERROR(N19-O19,0)</f>
        <v>0</v>
      </c>
      <c r="Q19" s="36">
        <f t="shared" ref="Q19" si="11">IFERROR(K19*P19,0)</f>
        <v>0</v>
      </c>
    </row>
    <row r="20" spans="1:17" ht="13.5" thickTop="1" x14ac:dyDescent="0.3">
      <c r="A20" s="75"/>
      <c r="B20" s="76"/>
      <c r="C20" s="77" t="s">
        <v>60</v>
      </c>
      <c r="D20" s="78"/>
      <c r="E20" s="106">
        <f>SUM(E8:E19)</f>
        <v>0</v>
      </c>
      <c r="F20" s="75"/>
      <c r="G20" s="106">
        <f>SUM(G8:G19)</f>
        <v>0</v>
      </c>
      <c r="H20" s="106">
        <f>SUM(H8:H19)</f>
        <v>0</v>
      </c>
      <c r="I20" s="106">
        <f>SUM(I8:I19)</f>
        <v>0</v>
      </c>
      <c r="J20" s="79"/>
      <c r="K20" s="80">
        <f>SUM(K8:K19)</f>
        <v>0</v>
      </c>
      <c r="L20" s="81"/>
      <c r="M20" s="66">
        <f>SUBTOTAL(109,M8:M19)</f>
        <v>0</v>
      </c>
      <c r="N20" s="82">
        <f>IFERROR(G20/E20,0)</f>
        <v>0</v>
      </c>
      <c r="O20" s="75">
        <f>IFERROR(H20/E20,0)</f>
        <v>0</v>
      </c>
      <c r="P20" s="75">
        <f>IFERROR(N20-O20,0)</f>
        <v>0</v>
      </c>
      <c r="Q20" s="66">
        <f>SUBTOTAL(109,Q8:Q19)</f>
        <v>0</v>
      </c>
    </row>
    <row r="21" spans="1:17" s="7" customFormat="1" ht="13.5" thickBot="1" x14ac:dyDescent="0.35">
      <c r="A21" s="68"/>
      <c r="B21" s="69"/>
      <c r="C21" s="69"/>
      <c r="D21" s="97" t="s">
        <v>102</v>
      </c>
      <c r="E21" s="107">
        <f>IF(E23&gt;E20, E24,0)</f>
        <v>0</v>
      </c>
      <c r="F21" s="70">
        <v>5.2900000000000003E-2</v>
      </c>
      <c r="G21" s="107">
        <f>IFERROR(E21*F21,0)</f>
        <v>0</v>
      </c>
      <c r="H21" s="107"/>
      <c r="I21" s="108">
        <f t="shared" ref="I21" si="12">IFERROR(G21-H21,0)</f>
        <v>0</v>
      </c>
      <c r="J21" s="34">
        <f>$D$27</f>
        <v>500000</v>
      </c>
      <c r="K21" s="71">
        <f>Table34[[#This Row],[Land Valuation (2.) ]]*Table34[[#This Row],[Stage Area (NDA) (ha) (5.)]]</f>
        <v>0</v>
      </c>
      <c r="L21" s="44" t="s">
        <v>91</v>
      </c>
      <c r="M21" s="36">
        <f t="shared" ref="M21" si="13">IFERROR(J21*I21,0)</f>
        <v>0</v>
      </c>
      <c r="N21" s="72">
        <f t="shared" ref="N21" si="14">IFERROR(G21/E21,0)</f>
        <v>0</v>
      </c>
      <c r="O21" s="73">
        <f t="shared" ref="O21" si="15">IFERROR(H21/E21,0)</f>
        <v>0</v>
      </c>
      <c r="P21" s="74">
        <f t="shared" ref="P21" si="16">IFERROR(N21-O21,0)</f>
        <v>0</v>
      </c>
      <c r="Q21" s="36">
        <f t="shared" ref="Q21" si="17">IFERROR(K21*P21,0)</f>
        <v>0</v>
      </c>
    </row>
    <row r="22" spans="1:17" ht="14" thickTop="1" thickBot="1" x14ac:dyDescent="0.35">
      <c r="A22" s="75"/>
      <c r="B22" s="76"/>
      <c r="C22" s="77" t="s">
        <v>71</v>
      </c>
      <c r="D22" s="78"/>
      <c r="E22" s="106">
        <f>E21+E20</f>
        <v>0</v>
      </c>
      <c r="F22" s="75"/>
      <c r="G22" s="106">
        <f>G20+G21</f>
        <v>0</v>
      </c>
      <c r="H22" s="106">
        <f>H20+H21</f>
        <v>0</v>
      </c>
      <c r="I22" s="106">
        <f>I20+I21</f>
        <v>0</v>
      </c>
      <c r="J22" s="79"/>
      <c r="K22" s="80">
        <f>K20+K21</f>
        <v>0</v>
      </c>
      <c r="L22" s="81"/>
      <c r="M22" s="67">
        <f>M20+M21</f>
        <v>0</v>
      </c>
      <c r="N22" s="82">
        <f>IFERROR(G22/E22,0)</f>
        <v>0</v>
      </c>
      <c r="O22" s="75">
        <f>IFERROR(H22/E22,0)</f>
        <v>0</v>
      </c>
      <c r="P22" s="75">
        <f>IFERROR(N22-O22,0)</f>
        <v>0</v>
      </c>
      <c r="Q22" s="67">
        <f>Q20+Q21</f>
        <v>0</v>
      </c>
    </row>
    <row r="23" spans="1:17" ht="13.5" thickTop="1" x14ac:dyDescent="0.3">
      <c r="C23" s="60" t="s">
        <v>92</v>
      </c>
      <c r="D23" s="62"/>
      <c r="E23" s="99"/>
      <c r="F23" s="89"/>
      <c r="G23" s="89" t="s">
        <v>93</v>
      </c>
      <c r="H23" s="91"/>
      <c r="I23" s="7"/>
      <c r="J23" s="7"/>
    </row>
    <row r="24" spans="1:17" ht="13" x14ac:dyDescent="0.3">
      <c r="C24" s="60" t="s">
        <v>70</v>
      </c>
      <c r="D24" s="61"/>
      <c r="E24" s="109">
        <f>E23-E20</f>
        <v>0</v>
      </c>
      <c r="I24" s="243" t="str">
        <f>IF(H22&gt;H23,"OVERPROVISION (6.)","")</f>
        <v/>
      </c>
      <c r="J24" s="243"/>
    </row>
    <row r="25" spans="1:17" ht="13" thickBot="1" x14ac:dyDescent="0.3"/>
    <row r="26" spans="1:17" ht="14.65" customHeight="1" x14ac:dyDescent="0.25">
      <c r="A26" s="230" t="s">
        <v>95</v>
      </c>
      <c r="B26" s="231"/>
      <c r="C26" s="234"/>
      <c r="D26" s="235" t="s">
        <v>90</v>
      </c>
      <c r="E26" s="236"/>
    </row>
    <row r="27" spans="1:17" ht="14.5" thickBot="1" x14ac:dyDescent="0.35">
      <c r="A27" s="238"/>
      <c r="B27" s="239"/>
      <c r="C27" s="240"/>
      <c r="D27" s="241">
        <v>500000</v>
      </c>
      <c r="E27" s="242"/>
      <c r="F27" s="86"/>
      <c r="H27" s="86"/>
    </row>
    <row r="28" spans="1:17" x14ac:dyDescent="0.25">
      <c r="G28" s="8"/>
    </row>
    <row r="29" spans="1:17" x14ac:dyDescent="0.25"/>
    <row r="30" spans="1:17" ht="13" x14ac:dyDescent="0.3">
      <c r="A30" s="7" t="s">
        <v>4</v>
      </c>
    </row>
    <row r="31" spans="1:17" s="92" customFormat="1" ht="28.5" customHeight="1" x14ac:dyDescent="0.35">
      <c r="A31" s="233" t="s">
        <v>22</v>
      </c>
      <c r="B31" s="233"/>
      <c r="C31" s="233"/>
      <c r="D31" s="233"/>
      <c r="E31" s="233"/>
      <c r="F31" s="233"/>
      <c r="G31" s="233"/>
      <c r="H31" s="233"/>
      <c r="I31" s="233"/>
      <c r="J31" s="233"/>
      <c r="K31" s="233"/>
      <c r="L31" s="233"/>
      <c r="M31" s="233"/>
      <c r="P31" s="93"/>
      <c r="Q31" s="93"/>
    </row>
    <row r="32" spans="1:17" s="92" customFormat="1" ht="28.5" customHeight="1" x14ac:dyDescent="0.35">
      <c r="A32" s="233" t="s">
        <v>96</v>
      </c>
      <c r="B32" s="233"/>
      <c r="C32" s="233"/>
      <c r="D32" s="233"/>
      <c r="E32" s="233"/>
      <c r="F32" s="233"/>
      <c r="G32" s="233"/>
      <c r="H32" s="233"/>
      <c r="I32" s="233"/>
      <c r="J32" s="233"/>
      <c r="K32" s="233"/>
      <c r="L32" s="233"/>
      <c r="M32" s="233"/>
      <c r="P32" s="93"/>
      <c r="Q32" s="93"/>
    </row>
    <row r="33" spans="1:17" s="92" customFormat="1" ht="28.5" customHeight="1" x14ac:dyDescent="0.35">
      <c r="A33" s="233" t="s">
        <v>24</v>
      </c>
      <c r="B33" s="233"/>
      <c r="C33" s="233"/>
      <c r="D33" s="233"/>
      <c r="E33" s="233"/>
      <c r="F33" s="233"/>
      <c r="G33" s="233"/>
      <c r="H33" s="233"/>
      <c r="I33" s="233"/>
      <c r="J33" s="233"/>
      <c r="K33" s="233"/>
      <c r="L33" s="233"/>
      <c r="M33" s="233"/>
      <c r="P33" s="93"/>
      <c r="Q33" s="93"/>
    </row>
    <row r="34" spans="1:17" s="92" customFormat="1" ht="28.5" customHeight="1" x14ac:dyDescent="0.35">
      <c r="A34" s="233" t="s">
        <v>25</v>
      </c>
      <c r="B34" s="233"/>
      <c r="C34" s="233"/>
      <c r="D34" s="233"/>
      <c r="E34" s="233"/>
      <c r="F34" s="233"/>
      <c r="G34" s="233"/>
      <c r="H34" s="233"/>
      <c r="I34" s="233"/>
      <c r="J34" s="233"/>
      <c r="K34" s="233"/>
      <c r="L34" s="233"/>
      <c r="M34" s="233"/>
      <c r="P34" s="93"/>
      <c r="Q34" s="93"/>
    </row>
    <row r="35" spans="1:17" s="92" customFormat="1" ht="28.5" customHeight="1" x14ac:dyDescent="0.35">
      <c r="A35" s="233" t="s">
        <v>69</v>
      </c>
      <c r="B35" s="233"/>
      <c r="C35" s="233"/>
      <c r="D35" s="233"/>
      <c r="E35" s="233"/>
      <c r="F35" s="233"/>
      <c r="G35" s="233"/>
      <c r="H35" s="233"/>
      <c r="I35" s="233"/>
      <c r="J35" s="233"/>
      <c r="K35" s="233"/>
      <c r="L35" s="233"/>
      <c r="M35" s="233"/>
      <c r="P35" s="93"/>
      <c r="Q35" s="93"/>
    </row>
    <row r="36" spans="1:17" s="92" customFormat="1" ht="28.5" customHeight="1" x14ac:dyDescent="0.35">
      <c r="A36" s="233" t="s">
        <v>85</v>
      </c>
      <c r="B36" s="233"/>
      <c r="C36" s="233"/>
      <c r="D36" s="233"/>
      <c r="E36" s="233"/>
      <c r="F36" s="233"/>
      <c r="G36" s="233"/>
      <c r="H36" s="233"/>
      <c r="I36" s="233"/>
      <c r="J36" s="233"/>
      <c r="K36" s="233"/>
      <c r="L36" s="233"/>
      <c r="M36" s="233"/>
      <c r="P36" s="93"/>
      <c r="Q36" s="93"/>
    </row>
    <row r="37" spans="1:17" s="92" customFormat="1" ht="28.5" customHeight="1" x14ac:dyDescent="0.35">
      <c r="A37" s="233" t="s">
        <v>94</v>
      </c>
      <c r="B37" s="233"/>
      <c r="C37" s="233"/>
      <c r="D37" s="233"/>
      <c r="E37" s="233"/>
      <c r="F37" s="233"/>
      <c r="G37" s="233"/>
      <c r="H37" s="233"/>
      <c r="I37" s="233"/>
      <c r="J37" s="233"/>
      <c r="K37" s="233"/>
      <c r="L37" s="233"/>
      <c r="M37" s="233"/>
      <c r="P37" s="93"/>
      <c r="Q37" s="93"/>
    </row>
    <row r="38" spans="1:17" s="92" customFormat="1" ht="28.5" customHeight="1" x14ac:dyDescent="0.35">
      <c r="A38" s="233"/>
      <c r="B38" s="233"/>
      <c r="C38" s="233"/>
      <c r="D38" s="233"/>
      <c r="E38" s="233"/>
      <c r="F38" s="233"/>
      <c r="G38" s="233"/>
      <c r="H38" s="233"/>
      <c r="I38" s="233"/>
      <c r="J38" s="233"/>
      <c r="K38" s="233"/>
      <c r="L38" s="233"/>
      <c r="M38" s="233"/>
      <c r="P38" s="93"/>
      <c r="Q38" s="93"/>
    </row>
    <row r="39" spans="1:17" x14ac:dyDescent="0.25"/>
    <row r="40" spans="1:17" x14ac:dyDescent="0.25"/>
    <row r="41" spans="1:17" x14ac:dyDescent="0.25"/>
    <row r="42" spans="1:17" x14ac:dyDescent="0.25"/>
    <row r="43" spans="1:17" x14ac:dyDescent="0.25"/>
    <row r="44" spans="1:17" x14ac:dyDescent="0.25"/>
    <row r="45" spans="1:17" x14ac:dyDescent="0.25"/>
    <row r="46" spans="1:17" x14ac:dyDescent="0.25"/>
    <row r="47" spans="1:17" x14ac:dyDescent="0.25"/>
    <row r="48" spans="1:17"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81" x14ac:dyDescent="0.25"/>
    <row r="282" x14ac:dyDescent="0.25"/>
    <row r="283" x14ac:dyDescent="0.25"/>
    <row r="284" x14ac:dyDescent="0.25"/>
    <row r="285" x14ac:dyDescent="0.25"/>
    <row r="286" x14ac:dyDescent="0.25"/>
    <row r="287" x14ac:dyDescent="0.25"/>
    <row r="288" x14ac:dyDescent="0.25"/>
    <row r="289"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sheetData>
  <mergeCells count="21">
    <mergeCell ref="N6:Q6"/>
    <mergeCell ref="A27:C27"/>
    <mergeCell ref="D27:E27"/>
    <mergeCell ref="I24:J24"/>
    <mergeCell ref="A1:B1"/>
    <mergeCell ref="A4:B4"/>
    <mergeCell ref="A5:B5"/>
    <mergeCell ref="A6:B6"/>
    <mergeCell ref="A36:M36"/>
    <mergeCell ref="A37:M37"/>
    <mergeCell ref="A38:M38"/>
    <mergeCell ref="C4:E4"/>
    <mergeCell ref="C5:E5"/>
    <mergeCell ref="C6:E6"/>
    <mergeCell ref="A31:M31"/>
    <mergeCell ref="A32:M32"/>
    <mergeCell ref="A33:M33"/>
    <mergeCell ref="A34:M34"/>
    <mergeCell ref="A35:M35"/>
    <mergeCell ref="A26:C26"/>
    <mergeCell ref="D26:E26"/>
  </mergeCells>
  <phoneticPr fontId="20" type="noConversion"/>
  <conditionalFormatting sqref="E8:Q19">
    <cfRule type="cellIs" dxfId="1" priority="2" operator="lessThan">
      <formula>0</formula>
    </cfRule>
  </conditionalFormatting>
  <conditionalFormatting sqref="M20:M22 Q20:Q22">
    <cfRule type="cellIs" dxfId="0" priority="1" operator="lessThan">
      <formula>0</formula>
    </cfRule>
  </conditionalFormatting>
  <pageMargins left="0.70866141732283472" right="0.70866141732283472" top="0.74803149606299213" bottom="0.74803149606299213" header="0.31496062992125984" footer="0.31496062992125984"/>
  <pageSetup paperSize="9" scale="74" orientation="landscape" r:id="rId1"/>
  <headerFooter>
    <oddHeader>&amp;F</oddHeader>
    <oddFooter>&amp;A</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PIP Table</vt:lpstr>
      <vt:lpstr>DC Schedule</vt:lpstr>
      <vt:lpstr>POS Schedule</vt:lpstr>
      <vt:lpstr>'PIP Table'!Print_Area</vt:lpstr>
      <vt:lpstr>'POS Schedule'!Print_Area</vt:lpstr>
    </vt:vector>
  </TitlesOfParts>
  <Company>Melton Shire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donnaj</dc:creator>
  <cp:lastModifiedBy>Leigh Shaw</cp:lastModifiedBy>
  <cp:lastPrinted>2025-03-06T04:42:56Z</cp:lastPrinted>
  <dcterms:created xsi:type="dcterms:W3CDTF">2012-06-07T01:27:05Z</dcterms:created>
  <dcterms:modified xsi:type="dcterms:W3CDTF">2025-04-23T02:59:14Z</dcterms:modified>
</cp:coreProperties>
</file>